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Table" sheetId="1" r:id="rId1"/>
    <sheet name="Score Sheet Print" sheetId="5" r:id="rId2"/>
    <sheet name="Team-Sheet_blan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X119" i="5"/>
  <c r="V119" i="5"/>
  <c r="Y119" i="5" s="1"/>
  <c r="X118" i="5"/>
  <c r="V118" i="5"/>
  <c r="AA118" i="5" s="1"/>
  <c r="X116" i="5"/>
  <c r="V116" i="5"/>
  <c r="X115" i="5"/>
  <c r="V115" i="5"/>
  <c r="Y115" i="5" s="1"/>
  <c r="X114" i="5"/>
  <c r="V114" i="5"/>
  <c r="Y114" i="5" s="1"/>
  <c r="Y116" i="5" l="1"/>
  <c r="Y118" i="5"/>
  <c r="AA114" i="5"/>
  <c r="AA115" i="5" s="1"/>
  <c r="AA116" i="5" s="1"/>
  <c r="AA119" i="5"/>
  <c r="G185" i="5" l="1"/>
  <c r="X185" i="5" s="1"/>
  <c r="I185" i="5"/>
  <c r="J185" i="5"/>
  <c r="L185" i="5"/>
  <c r="M185" i="5"/>
  <c r="O185" i="5"/>
  <c r="P185" i="5"/>
  <c r="R185" i="5"/>
  <c r="S185" i="5"/>
  <c r="U185" i="5"/>
  <c r="U184" i="5"/>
  <c r="S184" i="5"/>
  <c r="R184" i="5"/>
  <c r="P184" i="5"/>
  <c r="O184" i="5"/>
  <c r="M184" i="5"/>
  <c r="L184" i="5"/>
  <c r="J184" i="5"/>
  <c r="I184" i="5"/>
  <c r="G184" i="5"/>
  <c r="U182" i="5"/>
  <c r="S182" i="5"/>
  <c r="R182" i="5"/>
  <c r="P182" i="5"/>
  <c r="O182" i="5"/>
  <c r="M182" i="5"/>
  <c r="L182" i="5"/>
  <c r="J182" i="5"/>
  <c r="I182" i="5"/>
  <c r="G182" i="5"/>
  <c r="AS86" i="5"/>
  <c r="AR86" i="5"/>
  <c r="AQ86" i="5"/>
  <c r="AP86" i="5"/>
  <c r="AN86" i="5"/>
  <c r="AM86" i="5"/>
  <c r="AL86" i="5"/>
  <c r="AK86" i="5"/>
  <c r="AJ86" i="5"/>
  <c r="AI86" i="5"/>
  <c r="AH86" i="5"/>
  <c r="AG86" i="5"/>
  <c r="AF86" i="5"/>
  <c r="AE86" i="5"/>
  <c r="G181" i="5"/>
  <c r="I181" i="5"/>
  <c r="J181" i="5"/>
  <c r="L181" i="5"/>
  <c r="M181" i="5"/>
  <c r="O181" i="5"/>
  <c r="P181" i="5"/>
  <c r="R181" i="5"/>
  <c r="S181" i="5"/>
  <c r="U181" i="5"/>
  <c r="AS184" i="5"/>
  <c r="AR184" i="5"/>
  <c r="AQ184" i="5"/>
  <c r="AP184" i="5"/>
  <c r="AN184" i="5"/>
  <c r="AM184" i="5"/>
  <c r="AL184" i="5"/>
  <c r="AK184" i="5"/>
  <c r="AJ184" i="5"/>
  <c r="AI184" i="5"/>
  <c r="AH184" i="5"/>
  <c r="AG184" i="5"/>
  <c r="AF184" i="5"/>
  <c r="AE184" i="5"/>
  <c r="U180" i="5"/>
  <c r="S180" i="5"/>
  <c r="R180" i="5"/>
  <c r="P180" i="5"/>
  <c r="O180" i="5"/>
  <c r="M180" i="5"/>
  <c r="L180" i="5"/>
  <c r="J180" i="5"/>
  <c r="I180" i="5"/>
  <c r="G180" i="5"/>
  <c r="F147" i="5"/>
  <c r="F148" i="5"/>
  <c r="D147" i="5"/>
  <c r="H176" i="5"/>
  <c r="H143" i="5"/>
  <c r="D176" i="5"/>
  <c r="D143" i="5"/>
  <c r="G152" i="5"/>
  <c r="I152" i="5"/>
  <c r="J152" i="5"/>
  <c r="L152" i="5"/>
  <c r="M152" i="5"/>
  <c r="O152" i="5"/>
  <c r="P152" i="5"/>
  <c r="R152" i="5"/>
  <c r="S152" i="5"/>
  <c r="U152" i="5"/>
  <c r="U151" i="5"/>
  <c r="S151" i="5"/>
  <c r="R151" i="5"/>
  <c r="P151" i="5"/>
  <c r="O151" i="5"/>
  <c r="M151" i="5"/>
  <c r="L151" i="5"/>
  <c r="J151" i="5"/>
  <c r="I151" i="5"/>
  <c r="G151" i="5"/>
  <c r="U149" i="5"/>
  <c r="S149" i="5"/>
  <c r="R149" i="5"/>
  <c r="P149" i="5"/>
  <c r="O149" i="5"/>
  <c r="M149" i="5"/>
  <c r="L149" i="5"/>
  <c r="J149" i="5"/>
  <c r="I149" i="5"/>
  <c r="G149" i="5"/>
  <c r="D148" i="5"/>
  <c r="D149" i="5"/>
  <c r="D150" i="5"/>
  <c r="D151" i="5"/>
  <c r="D152" i="5"/>
  <c r="G148" i="5"/>
  <c r="I148" i="5"/>
  <c r="J148" i="5"/>
  <c r="L148" i="5"/>
  <c r="M148" i="5"/>
  <c r="O148" i="5"/>
  <c r="P148" i="5"/>
  <c r="R148" i="5"/>
  <c r="S148" i="5"/>
  <c r="U148" i="5"/>
  <c r="U147" i="5"/>
  <c r="S147" i="5"/>
  <c r="R147" i="5"/>
  <c r="P147" i="5"/>
  <c r="O147" i="5"/>
  <c r="M147" i="5"/>
  <c r="L147" i="5"/>
  <c r="J147" i="5"/>
  <c r="I147" i="5"/>
  <c r="G147" i="5"/>
  <c r="H110" i="5"/>
  <c r="D110" i="5"/>
  <c r="X184" i="5" l="1"/>
  <c r="X182" i="5"/>
  <c r="V181" i="5"/>
  <c r="V180" i="5"/>
  <c r="X180" i="5"/>
  <c r="V182" i="5"/>
  <c r="V185" i="5"/>
  <c r="X181" i="5"/>
  <c r="V184" i="5"/>
  <c r="G119" i="5"/>
  <c r="I119" i="5"/>
  <c r="J119" i="5"/>
  <c r="L119" i="5"/>
  <c r="M119" i="5"/>
  <c r="O119" i="5"/>
  <c r="P119" i="5"/>
  <c r="R119" i="5"/>
  <c r="S119" i="5"/>
  <c r="U119" i="5"/>
  <c r="U118" i="5"/>
  <c r="S118" i="5"/>
  <c r="R118" i="5"/>
  <c r="P118" i="5"/>
  <c r="O118" i="5"/>
  <c r="M118" i="5"/>
  <c r="L118" i="5"/>
  <c r="J118" i="5"/>
  <c r="I118" i="5"/>
  <c r="G118" i="5"/>
  <c r="U116" i="5"/>
  <c r="S116" i="5"/>
  <c r="R116" i="5"/>
  <c r="P116" i="5"/>
  <c r="O116" i="5"/>
  <c r="M116" i="5"/>
  <c r="L116" i="5"/>
  <c r="J116" i="5"/>
  <c r="I116" i="5"/>
  <c r="G116" i="5"/>
  <c r="G115" i="5"/>
  <c r="I115" i="5"/>
  <c r="J115" i="5"/>
  <c r="L115" i="5"/>
  <c r="M115" i="5"/>
  <c r="O115" i="5"/>
  <c r="P115" i="5"/>
  <c r="R115" i="5"/>
  <c r="S115" i="5"/>
  <c r="U115" i="5"/>
  <c r="U114" i="5"/>
  <c r="S114" i="5"/>
  <c r="R114" i="5"/>
  <c r="P114" i="5"/>
  <c r="O114" i="5"/>
  <c r="M114" i="5"/>
  <c r="L114" i="5"/>
  <c r="J114" i="5"/>
  <c r="I114" i="5"/>
  <c r="G114" i="5"/>
  <c r="F81" i="5"/>
  <c r="H77" i="5"/>
  <c r="D77" i="5"/>
  <c r="AA181" i="5" l="1"/>
  <c r="AA182" i="5" s="1"/>
  <c r="AA184" i="5" s="1"/>
  <c r="AA185" i="5" s="1"/>
  <c r="AA180" i="5"/>
  <c r="Y180" i="5"/>
  <c r="Y181" i="5" s="1"/>
  <c r="Y182" i="5" s="1"/>
  <c r="Y184" i="5"/>
  <c r="Y185" i="5" s="1"/>
  <c r="G86" i="5"/>
  <c r="I86" i="5"/>
  <c r="J86" i="5"/>
  <c r="L86" i="5"/>
  <c r="M86" i="5"/>
  <c r="O86" i="5"/>
  <c r="P86" i="5"/>
  <c r="R86" i="5"/>
  <c r="S86" i="5"/>
  <c r="U86" i="5"/>
  <c r="U85" i="5"/>
  <c r="S85" i="5"/>
  <c r="R85" i="5"/>
  <c r="P85" i="5"/>
  <c r="O85" i="5"/>
  <c r="M85" i="5"/>
  <c r="L85" i="5"/>
  <c r="J85" i="5"/>
  <c r="I85" i="5"/>
  <c r="G85" i="5"/>
  <c r="U83" i="5"/>
  <c r="S83" i="5"/>
  <c r="R83" i="5"/>
  <c r="P83" i="5"/>
  <c r="O83" i="5"/>
  <c r="M83" i="5"/>
  <c r="L83" i="5"/>
  <c r="J83" i="5"/>
  <c r="I83" i="5"/>
  <c r="G83" i="5"/>
  <c r="G82" i="5"/>
  <c r="I82" i="5"/>
  <c r="J82" i="5"/>
  <c r="L82" i="5"/>
  <c r="M82" i="5"/>
  <c r="O82" i="5"/>
  <c r="P82" i="5"/>
  <c r="R82" i="5"/>
  <c r="S82" i="5"/>
  <c r="U82" i="5"/>
  <c r="U81" i="5"/>
  <c r="S81" i="5"/>
  <c r="R81" i="5"/>
  <c r="P81" i="5"/>
  <c r="O81" i="5"/>
  <c r="M81" i="5"/>
  <c r="L81" i="5"/>
  <c r="J81" i="5"/>
  <c r="I81" i="5"/>
  <c r="G81" i="5"/>
  <c r="F187" i="5" l="1"/>
  <c r="U187" i="5" s="1"/>
  <c r="V86" i="5"/>
  <c r="X86" i="5"/>
  <c r="F82" i="5"/>
  <c r="F83" i="5"/>
  <c r="F84" i="5"/>
  <c r="F85" i="5"/>
  <c r="F86" i="5"/>
  <c r="D82" i="5"/>
  <c r="D83" i="5"/>
  <c r="D84" i="5"/>
  <c r="D85" i="5"/>
  <c r="D86" i="5"/>
  <c r="F48" i="5"/>
  <c r="H44" i="5"/>
  <c r="D48" i="5"/>
  <c r="X85" i="5"/>
  <c r="V85" i="5"/>
  <c r="X83" i="5"/>
  <c r="V83" i="5"/>
  <c r="Y83" i="5" s="1"/>
  <c r="Y85" i="5" s="1"/>
  <c r="X82" i="5"/>
  <c r="V82" i="5"/>
  <c r="Y82" i="5" s="1"/>
  <c r="X81" i="5"/>
  <c r="V81" i="5"/>
  <c r="P187" i="5" l="1"/>
  <c r="AA81" i="5"/>
  <c r="AA82" i="5" s="1"/>
  <c r="AA83" i="5" s="1"/>
  <c r="AA85" i="5" s="1"/>
  <c r="Y81" i="5"/>
  <c r="AA86" i="5"/>
  <c r="Y86" i="5"/>
  <c r="J53" i="5"/>
  <c r="L53" i="5"/>
  <c r="M53" i="5"/>
  <c r="O53" i="5"/>
  <c r="P53" i="5"/>
  <c r="R53" i="5"/>
  <c r="S53" i="5"/>
  <c r="U53" i="5"/>
  <c r="U52" i="5"/>
  <c r="S52" i="5"/>
  <c r="R52" i="5"/>
  <c r="P52" i="5"/>
  <c r="O52" i="5"/>
  <c r="M52" i="5"/>
  <c r="L52" i="5"/>
  <c r="J52" i="5"/>
  <c r="U50" i="5"/>
  <c r="U49" i="5"/>
  <c r="S50" i="5"/>
  <c r="R50" i="5"/>
  <c r="R49" i="5"/>
  <c r="P50" i="5"/>
  <c r="O50" i="5"/>
  <c r="O49" i="5"/>
  <c r="M50" i="5"/>
  <c r="L50" i="5"/>
  <c r="L49" i="5"/>
  <c r="J50" i="5"/>
  <c r="J49" i="5"/>
  <c r="M49" i="5"/>
  <c r="P49" i="5"/>
  <c r="S49" i="5"/>
  <c r="H11" i="5"/>
  <c r="D44" i="5"/>
  <c r="D11" i="5"/>
  <c r="G53" i="5"/>
  <c r="I53" i="5"/>
  <c r="I50" i="5"/>
  <c r="I49" i="5"/>
  <c r="G50" i="5"/>
  <c r="G49" i="5"/>
  <c r="I52" i="5"/>
  <c r="G52" i="5"/>
  <c r="U48" i="5"/>
  <c r="R48" i="5"/>
  <c r="S48" i="5"/>
  <c r="R15" i="5"/>
  <c r="P48" i="5"/>
  <c r="O48" i="5"/>
  <c r="O15" i="5"/>
  <c r="M48" i="5"/>
  <c r="L48" i="5"/>
  <c r="L15" i="5"/>
  <c r="F88" i="5" l="1"/>
  <c r="P88" i="5" s="1"/>
  <c r="J48" i="5"/>
  <c r="I48" i="5"/>
  <c r="I15" i="5"/>
  <c r="X53" i="5"/>
  <c r="V53" i="5"/>
  <c r="X52" i="5"/>
  <c r="V52" i="5"/>
  <c r="X50" i="5"/>
  <c r="V50" i="5"/>
  <c r="Y50" i="5" s="1"/>
  <c r="X49" i="5"/>
  <c r="V49" i="5"/>
  <c r="U17" i="5"/>
  <c r="U16" i="5"/>
  <c r="U15" i="5"/>
  <c r="G48" i="5"/>
  <c r="G15" i="5"/>
  <c r="U88" i="5" l="1"/>
  <c r="Y49" i="5"/>
  <c r="Y52" i="5" s="1"/>
  <c r="Y53" i="5" s="1"/>
  <c r="AA49" i="5"/>
  <c r="AA50" i="5" s="1"/>
  <c r="AA52" i="5" s="1"/>
  <c r="AA53" i="5" s="1"/>
  <c r="V48" i="5"/>
  <c r="X48" i="5"/>
  <c r="S16" i="5"/>
  <c r="U20" i="5"/>
  <c r="U19" i="5"/>
  <c r="S15" i="5"/>
  <c r="S19" i="5"/>
  <c r="S20" i="5"/>
  <c r="S17" i="5"/>
  <c r="R20" i="5"/>
  <c r="R19" i="5"/>
  <c r="R17" i="5"/>
  <c r="R16" i="5"/>
  <c r="P15" i="5"/>
  <c r="P17" i="5"/>
  <c r="P19" i="5"/>
  <c r="P20" i="5"/>
  <c r="P16" i="5"/>
  <c r="O17" i="5"/>
  <c r="O20" i="5"/>
  <c r="O19" i="5"/>
  <c r="O16" i="5"/>
  <c r="M15" i="5"/>
  <c r="M19" i="5"/>
  <c r="M20" i="5"/>
  <c r="M17" i="5"/>
  <c r="M16" i="5"/>
  <c r="AA48" i="5" l="1"/>
  <c r="Y48" i="5"/>
  <c r="L17" i="5"/>
  <c r="L16" i="5"/>
  <c r="L20" i="5"/>
  <c r="L19" i="5"/>
  <c r="J20" i="5"/>
  <c r="J19" i="5"/>
  <c r="J17" i="5"/>
  <c r="J16" i="5"/>
  <c r="J15" i="5"/>
  <c r="I17" i="5"/>
  <c r="G17" i="5"/>
  <c r="I20" i="5"/>
  <c r="I19" i="5"/>
  <c r="I16" i="5"/>
  <c r="G16" i="5"/>
  <c r="G20" i="5"/>
  <c r="G19" i="5"/>
  <c r="AM185" i="5"/>
  <c r="AN185" i="5" s="1"/>
  <c r="AK185" i="5"/>
  <c r="AL185" i="5" s="1"/>
  <c r="AI185" i="5"/>
  <c r="AJ185" i="5" s="1"/>
  <c r="AG185" i="5"/>
  <c r="AE185" i="5"/>
  <c r="AF185" i="5" s="1"/>
  <c r="AM182" i="5"/>
  <c r="AN182" i="5" s="1"/>
  <c r="AK182" i="5"/>
  <c r="AL182" i="5" s="1"/>
  <c r="AI182" i="5"/>
  <c r="AJ182" i="5" s="1"/>
  <c r="AG182" i="5"/>
  <c r="AH182" i="5" s="1"/>
  <c r="AE182" i="5"/>
  <c r="AM181" i="5"/>
  <c r="AN181" i="5" s="1"/>
  <c r="AK181" i="5"/>
  <c r="AL181" i="5" s="1"/>
  <c r="AI181" i="5"/>
  <c r="AJ181" i="5" s="1"/>
  <c r="AG181" i="5"/>
  <c r="AH181" i="5" s="1"/>
  <c r="AE181" i="5"/>
  <c r="AM180" i="5"/>
  <c r="AN180" i="5" s="1"/>
  <c r="AK180" i="5"/>
  <c r="AL180" i="5" s="1"/>
  <c r="AI180" i="5"/>
  <c r="AJ180" i="5" s="1"/>
  <c r="AG180" i="5"/>
  <c r="AE180" i="5"/>
  <c r="AF180" i="5" s="1"/>
  <c r="AM152" i="5"/>
  <c r="AN152" i="5" s="1"/>
  <c r="AK152" i="5"/>
  <c r="AL152" i="5" s="1"/>
  <c r="AI152" i="5"/>
  <c r="AJ152" i="5" s="1"/>
  <c r="AG152" i="5"/>
  <c r="AH152" i="5" s="1"/>
  <c r="AE152" i="5"/>
  <c r="X152" i="5"/>
  <c r="V152" i="5"/>
  <c r="AM151" i="5"/>
  <c r="AN151" i="5" s="1"/>
  <c r="AK151" i="5"/>
  <c r="AL151" i="5" s="1"/>
  <c r="AI151" i="5"/>
  <c r="AJ151" i="5" s="1"/>
  <c r="AG151" i="5"/>
  <c r="AH151" i="5" s="1"/>
  <c r="AE151" i="5"/>
  <c r="AF151" i="5" s="1"/>
  <c r="X151" i="5"/>
  <c r="V151" i="5"/>
  <c r="AM149" i="5"/>
  <c r="AN149" i="5" s="1"/>
  <c r="AK149" i="5"/>
  <c r="AL149" i="5" s="1"/>
  <c r="AI149" i="5"/>
  <c r="AJ149" i="5" s="1"/>
  <c r="AG149" i="5"/>
  <c r="AH149" i="5" s="1"/>
  <c r="AE149" i="5"/>
  <c r="X149" i="5"/>
  <c r="V149" i="5"/>
  <c r="AM148" i="5"/>
  <c r="AN148" i="5" s="1"/>
  <c r="AK148" i="5"/>
  <c r="AL148" i="5" s="1"/>
  <c r="AI148" i="5"/>
  <c r="AJ148" i="5" s="1"/>
  <c r="AG148" i="5"/>
  <c r="AH148" i="5" s="1"/>
  <c r="AE148" i="5"/>
  <c r="AF148" i="5" s="1"/>
  <c r="X148" i="5"/>
  <c r="V148" i="5"/>
  <c r="AM147" i="5"/>
  <c r="AN147" i="5" s="1"/>
  <c r="AK147" i="5"/>
  <c r="AL147" i="5" s="1"/>
  <c r="AI147" i="5"/>
  <c r="AJ147" i="5" s="1"/>
  <c r="AG147" i="5"/>
  <c r="AH147" i="5" s="1"/>
  <c r="AE147" i="5"/>
  <c r="AF147" i="5" s="1"/>
  <c r="X147" i="5"/>
  <c r="V147" i="5"/>
  <c r="AM119" i="5"/>
  <c r="AN119" i="5" s="1"/>
  <c r="AK119" i="5"/>
  <c r="AL119" i="5" s="1"/>
  <c r="AI119" i="5"/>
  <c r="AJ119" i="5" s="1"/>
  <c r="AG119" i="5"/>
  <c r="AH119" i="5" s="1"/>
  <c r="AE119" i="5"/>
  <c r="AM118" i="5"/>
  <c r="AN118" i="5" s="1"/>
  <c r="AK118" i="5"/>
  <c r="AL118" i="5" s="1"/>
  <c r="AI118" i="5"/>
  <c r="AJ118" i="5" s="1"/>
  <c r="AG118" i="5"/>
  <c r="AH118" i="5" s="1"/>
  <c r="AE118" i="5"/>
  <c r="AM116" i="5"/>
  <c r="AN116" i="5" s="1"/>
  <c r="AK116" i="5"/>
  <c r="AL116" i="5" s="1"/>
  <c r="AI116" i="5"/>
  <c r="AJ116" i="5" s="1"/>
  <c r="AG116" i="5"/>
  <c r="AH116" i="5" s="1"/>
  <c r="AE116" i="5"/>
  <c r="AM115" i="5"/>
  <c r="AN115" i="5" s="1"/>
  <c r="AK115" i="5"/>
  <c r="AL115" i="5" s="1"/>
  <c r="AI115" i="5"/>
  <c r="AJ115" i="5" s="1"/>
  <c r="AG115" i="5"/>
  <c r="AH115" i="5" s="1"/>
  <c r="AE115" i="5"/>
  <c r="AF115" i="5" s="1"/>
  <c r="AM114" i="5"/>
  <c r="AN114" i="5" s="1"/>
  <c r="AK114" i="5"/>
  <c r="AL114" i="5" s="1"/>
  <c r="AI114" i="5"/>
  <c r="AJ114" i="5" s="1"/>
  <c r="AG114" i="5"/>
  <c r="AH114" i="5" s="1"/>
  <c r="AE114" i="5"/>
  <c r="AF114" i="5" s="1"/>
  <c r="AM85" i="5"/>
  <c r="AN85" i="5" s="1"/>
  <c r="AK85" i="5"/>
  <c r="AL85" i="5" s="1"/>
  <c r="AI85" i="5"/>
  <c r="AJ85" i="5" s="1"/>
  <c r="AG85" i="5"/>
  <c r="AE85" i="5"/>
  <c r="AF85" i="5" s="1"/>
  <c r="AM83" i="5"/>
  <c r="AN83" i="5" s="1"/>
  <c r="AK83" i="5"/>
  <c r="AL83" i="5" s="1"/>
  <c r="AI83" i="5"/>
  <c r="AJ83" i="5" s="1"/>
  <c r="AG83" i="5"/>
  <c r="AH83" i="5" s="1"/>
  <c r="AE83" i="5"/>
  <c r="AM82" i="5"/>
  <c r="AN82" i="5" s="1"/>
  <c r="AK82" i="5"/>
  <c r="AL82" i="5" s="1"/>
  <c r="AI82" i="5"/>
  <c r="AJ82" i="5" s="1"/>
  <c r="AG82" i="5"/>
  <c r="AE82" i="5"/>
  <c r="AF82" i="5" s="1"/>
  <c r="AM81" i="5"/>
  <c r="AN81" i="5" s="1"/>
  <c r="AK81" i="5"/>
  <c r="AL81" i="5" s="1"/>
  <c r="AI81" i="5"/>
  <c r="AJ81" i="5" s="1"/>
  <c r="AG81" i="5"/>
  <c r="AH81" i="5" s="1"/>
  <c r="AE81" i="5"/>
  <c r="AM53" i="5"/>
  <c r="AN53" i="5" s="1"/>
  <c r="AK53" i="5"/>
  <c r="AL53" i="5" s="1"/>
  <c r="AI53" i="5"/>
  <c r="AJ53" i="5" s="1"/>
  <c r="AG53" i="5"/>
  <c r="AH53" i="5" s="1"/>
  <c r="AE53" i="5"/>
  <c r="AM52" i="5"/>
  <c r="AN52" i="5" s="1"/>
  <c r="AK52" i="5"/>
  <c r="AL52" i="5" s="1"/>
  <c r="AI52" i="5"/>
  <c r="AJ52" i="5" s="1"/>
  <c r="AG52" i="5"/>
  <c r="AH52" i="5" s="1"/>
  <c r="AE52" i="5"/>
  <c r="AF52" i="5" s="1"/>
  <c r="AM50" i="5"/>
  <c r="AN50" i="5" s="1"/>
  <c r="AK50" i="5"/>
  <c r="AL50" i="5" s="1"/>
  <c r="AI50" i="5"/>
  <c r="AJ50" i="5" s="1"/>
  <c r="AG50" i="5"/>
  <c r="AH50" i="5" s="1"/>
  <c r="AE50" i="5"/>
  <c r="AF50" i="5" s="1"/>
  <c r="AM49" i="5"/>
  <c r="AN49" i="5" s="1"/>
  <c r="AK49" i="5"/>
  <c r="AL49" i="5" s="1"/>
  <c r="AI49" i="5"/>
  <c r="AJ49" i="5" s="1"/>
  <c r="AG49" i="5"/>
  <c r="AH49" i="5" s="1"/>
  <c r="AE49" i="5"/>
  <c r="AM48" i="5"/>
  <c r="AN48" i="5" s="1"/>
  <c r="AK48" i="5"/>
  <c r="AL48" i="5" s="1"/>
  <c r="AI48" i="5"/>
  <c r="AJ48" i="5" s="1"/>
  <c r="AG48" i="5"/>
  <c r="AH48" i="5" s="1"/>
  <c r="AE48" i="5"/>
  <c r="AP185" i="5" l="1"/>
  <c r="AR185" i="5" s="1"/>
  <c r="AP182" i="5"/>
  <c r="AR182" i="5" s="1"/>
  <c r="AP181" i="5"/>
  <c r="AR181" i="5" s="1"/>
  <c r="AP119" i="5"/>
  <c r="AR119" i="5" s="1"/>
  <c r="AP118" i="5"/>
  <c r="AR118" i="5" s="1"/>
  <c r="AP82" i="5"/>
  <c r="AR82" i="5" s="1"/>
  <c r="AP49" i="5"/>
  <c r="AR49" i="5" s="1"/>
  <c r="AF119" i="5"/>
  <c r="AQ119" i="5" s="1"/>
  <c r="AS119" i="5" s="1"/>
  <c r="AP180" i="5"/>
  <c r="AR180" i="5" s="1"/>
  <c r="AP114" i="5"/>
  <c r="AR114" i="5" s="1"/>
  <c r="AP151" i="5"/>
  <c r="AR151" i="5" s="1"/>
  <c r="AQ148" i="5"/>
  <c r="AS148" i="5" s="1"/>
  <c r="AQ151" i="5"/>
  <c r="AS151" i="5" s="1"/>
  <c r="AP152" i="5"/>
  <c r="AR152" i="5" s="1"/>
  <c r="AP81" i="5"/>
  <c r="AR81" i="5" s="1"/>
  <c r="AP83" i="5"/>
  <c r="AR83" i="5" s="1"/>
  <c r="AF152" i="5"/>
  <c r="AQ152" i="5" s="1"/>
  <c r="AS152" i="5" s="1"/>
  <c r="AP53" i="5"/>
  <c r="AR53" i="5" s="1"/>
  <c r="AP85" i="5"/>
  <c r="AR85" i="5" s="1"/>
  <c r="AP116" i="5"/>
  <c r="AR116" i="5" s="1"/>
  <c r="AP149" i="5"/>
  <c r="AR149" i="5" s="1"/>
  <c r="AP48" i="5"/>
  <c r="AR48" i="5" s="1"/>
  <c r="AH180" i="5"/>
  <c r="AQ180" i="5" s="1"/>
  <c r="AS180" i="5" s="1"/>
  <c r="AF181" i="5"/>
  <c r="AQ181" i="5" s="1"/>
  <c r="AS181" i="5" s="1"/>
  <c r="AH185" i="5"/>
  <c r="AQ185" i="5" s="1"/>
  <c r="AS185" i="5" s="1"/>
  <c r="AF182" i="5"/>
  <c r="AQ182" i="5" s="1"/>
  <c r="AS182" i="5" s="1"/>
  <c r="AQ147" i="5"/>
  <c r="AS147" i="5" s="1"/>
  <c r="AA147" i="5" s="1"/>
  <c r="AP147" i="5"/>
  <c r="AR147" i="5" s="1"/>
  <c r="Y147" i="5" s="1"/>
  <c r="AP148" i="5"/>
  <c r="AR148" i="5" s="1"/>
  <c r="AF149" i="5"/>
  <c r="AQ149" i="5" s="1"/>
  <c r="AS149" i="5" s="1"/>
  <c r="AQ114" i="5"/>
  <c r="AS114" i="5" s="1"/>
  <c r="AQ115" i="5"/>
  <c r="AS115" i="5" s="1"/>
  <c r="AP115" i="5"/>
  <c r="AR115" i="5" s="1"/>
  <c r="AF116" i="5"/>
  <c r="AQ116" i="5" s="1"/>
  <c r="AS116" i="5" s="1"/>
  <c r="AF118" i="5"/>
  <c r="AQ118" i="5" s="1"/>
  <c r="AS118" i="5" s="1"/>
  <c r="AH85" i="5"/>
  <c r="AQ85" i="5" s="1"/>
  <c r="AS85" i="5" s="1"/>
  <c r="AF81" i="5"/>
  <c r="AQ81" i="5" s="1"/>
  <c r="AS81" i="5" s="1"/>
  <c r="AH82" i="5"/>
  <c r="AQ82" i="5" s="1"/>
  <c r="AS82" i="5" s="1"/>
  <c r="AF83" i="5"/>
  <c r="AQ83" i="5" s="1"/>
  <c r="AS83" i="5" s="1"/>
  <c r="AQ52" i="5"/>
  <c r="AS52" i="5" s="1"/>
  <c r="AQ50" i="5"/>
  <c r="AS50" i="5" s="1"/>
  <c r="AP50" i="5"/>
  <c r="AR50" i="5" s="1"/>
  <c r="AP52" i="5"/>
  <c r="AR52" i="5" s="1"/>
  <c r="AF48" i="5"/>
  <c r="AQ48" i="5" s="1"/>
  <c r="AS48" i="5" s="1"/>
  <c r="AF53" i="5"/>
  <c r="AQ53" i="5" s="1"/>
  <c r="AS53" i="5" s="1"/>
  <c r="AF49" i="5"/>
  <c r="AQ49" i="5" s="1"/>
  <c r="AS49" i="5" s="1"/>
  <c r="AM20" i="5"/>
  <c r="AN20" i="5" s="1"/>
  <c r="AK20" i="5"/>
  <c r="AL20" i="5" s="1"/>
  <c r="AI20" i="5"/>
  <c r="AJ20" i="5" s="1"/>
  <c r="AG20" i="5"/>
  <c r="AH20" i="5" s="1"/>
  <c r="AE20" i="5"/>
  <c r="AF20" i="5" s="1"/>
  <c r="X20" i="5"/>
  <c r="V20" i="5"/>
  <c r="AM19" i="5"/>
  <c r="AN19" i="5" s="1"/>
  <c r="AK19" i="5"/>
  <c r="AL19" i="5" s="1"/>
  <c r="AI19" i="5"/>
  <c r="AJ19" i="5" s="1"/>
  <c r="AG19" i="5"/>
  <c r="AH19" i="5" s="1"/>
  <c r="AE19" i="5"/>
  <c r="AF19" i="5" s="1"/>
  <c r="X19" i="5"/>
  <c r="V19" i="5"/>
  <c r="AM17" i="5"/>
  <c r="AN17" i="5" s="1"/>
  <c r="AK17" i="5"/>
  <c r="AL17" i="5" s="1"/>
  <c r="AI17" i="5"/>
  <c r="AJ17" i="5" s="1"/>
  <c r="AG17" i="5"/>
  <c r="AE17" i="5"/>
  <c r="AF17" i="5" s="1"/>
  <c r="X17" i="5"/>
  <c r="V17" i="5"/>
  <c r="AM16" i="5"/>
  <c r="AN16" i="5" s="1"/>
  <c r="AK16" i="5"/>
  <c r="AL16" i="5" s="1"/>
  <c r="AI16" i="5"/>
  <c r="AJ16" i="5" s="1"/>
  <c r="AG16" i="5"/>
  <c r="AH16" i="5" s="1"/>
  <c r="AE16" i="5"/>
  <c r="X16" i="5"/>
  <c r="V16" i="5"/>
  <c r="AM15" i="5"/>
  <c r="AN15" i="5" s="1"/>
  <c r="AK15" i="5"/>
  <c r="AL15" i="5" s="1"/>
  <c r="AI15" i="5"/>
  <c r="AJ15" i="5" s="1"/>
  <c r="AG15" i="5"/>
  <c r="AH15" i="5" s="1"/>
  <c r="AE15" i="5"/>
  <c r="AF15" i="5" s="1"/>
  <c r="X15" i="5"/>
  <c r="V15" i="5"/>
  <c r="Y17" i="5" l="1"/>
  <c r="Y148" i="5"/>
  <c r="AA148" i="5"/>
  <c r="AA149" i="5" s="1"/>
  <c r="F121" i="5"/>
  <c r="U121" i="5" s="1"/>
  <c r="F55" i="5"/>
  <c r="Y20" i="5"/>
  <c r="AA20" i="5"/>
  <c r="AA15" i="5"/>
  <c r="AA16" i="5" s="1"/>
  <c r="AA17" i="5" s="1"/>
  <c r="AA19" i="5" s="1"/>
  <c r="Y15" i="5"/>
  <c r="Y16" i="5" s="1"/>
  <c r="Y19" i="5" s="1"/>
  <c r="AQ15" i="5"/>
  <c r="AS15" i="5" s="1"/>
  <c r="AP17" i="5"/>
  <c r="AR17" i="5" s="1"/>
  <c r="AH17" i="5"/>
  <c r="AQ17" i="5" s="1"/>
  <c r="AS17" i="5" s="1"/>
  <c r="AP19" i="5"/>
  <c r="AR19" i="5" s="1"/>
  <c r="AP16" i="5"/>
  <c r="AR16" i="5" s="1"/>
  <c r="AQ19" i="5"/>
  <c r="AS19" i="5" s="1"/>
  <c r="AQ20" i="5"/>
  <c r="AS20" i="5" s="1"/>
  <c r="AP20" i="5"/>
  <c r="AR20" i="5" s="1"/>
  <c r="AP15" i="5"/>
  <c r="AR15" i="5" s="1"/>
  <c r="AF16" i="5"/>
  <c r="AQ16" i="5" s="1"/>
  <c r="AS16" i="5" s="1"/>
  <c r="F22" i="5" l="1"/>
  <c r="U55" i="5"/>
  <c r="P55" i="5"/>
  <c r="AA151" i="5"/>
  <c r="AA152" i="5" s="1"/>
  <c r="Y149" i="5"/>
  <c r="P121" i="5"/>
  <c r="Y151" i="5" l="1"/>
  <c r="V21" i="1"/>
  <c r="W21" i="1"/>
  <c r="V22" i="1"/>
  <c r="W22" i="1"/>
  <c r="V23" i="1"/>
  <c r="W23" i="1"/>
  <c r="Y152" i="5" l="1"/>
  <c r="F154" i="5" s="1"/>
  <c r="AC7" i="1"/>
  <c r="AB7" i="1"/>
  <c r="AC6" i="1"/>
  <c r="AB6" i="1"/>
  <c r="AC5" i="1"/>
  <c r="AB5" i="1"/>
  <c r="AB4" i="1"/>
  <c r="AC4" i="1"/>
  <c r="AB3" i="1"/>
  <c r="P154" i="5" l="1"/>
  <c r="U154" i="5"/>
  <c r="G66" i="1"/>
  <c r="F185" i="5" s="1"/>
  <c r="D66" i="1"/>
  <c r="D185" i="5" s="1"/>
  <c r="G65" i="1"/>
  <c r="F184" i="5" s="1"/>
  <c r="D65" i="1"/>
  <c r="D184" i="5" s="1"/>
  <c r="G64" i="1"/>
  <c r="F183" i="5" s="1"/>
  <c r="D64" i="1"/>
  <c r="D183" i="5" s="1"/>
  <c r="G63" i="1"/>
  <c r="F182" i="5" s="1"/>
  <c r="D63" i="1"/>
  <c r="D182" i="5" s="1"/>
  <c r="G62" i="1"/>
  <c r="F181" i="5" s="1"/>
  <c r="D62" i="1"/>
  <c r="D181" i="5" s="1"/>
  <c r="G61" i="1"/>
  <c r="F180" i="5" s="1"/>
  <c r="D61" i="1"/>
  <c r="D180" i="5" s="1"/>
  <c r="G56" i="1"/>
  <c r="F152" i="5" s="1"/>
  <c r="D56" i="1"/>
  <c r="G55" i="1"/>
  <c r="F151" i="5" s="1"/>
  <c r="D55" i="1"/>
  <c r="G54" i="1"/>
  <c r="F150" i="5" s="1"/>
  <c r="D54" i="1"/>
  <c r="G53" i="1"/>
  <c r="F149" i="5" s="1"/>
  <c r="D53" i="1"/>
  <c r="G52" i="1"/>
  <c r="D52" i="1"/>
  <c r="G51" i="1"/>
  <c r="D51" i="1"/>
  <c r="G46" i="1"/>
  <c r="F119" i="5" s="1"/>
  <c r="D46" i="1"/>
  <c r="D119" i="5" s="1"/>
  <c r="G45" i="1"/>
  <c r="F118" i="5" s="1"/>
  <c r="D45" i="1"/>
  <c r="D118" i="5" s="1"/>
  <c r="G44" i="1"/>
  <c r="F117" i="5" s="1"/>
  <c r="D44" i="1"/>
  <c r="D117" i="5" s="1"/>
  <c r="G43" i="1"/>
  <c r="F116" i="5" s="1"/>
  <c r="D43" i="1"/>
  <c r="D116" i="5" s="1"/>
  <c r="G42" i="1"/>
  <c r="F115" i="5" s="1"/>
  <c r="D42" i="1"/>
  <c r="D115" i="5" s="1"/>
  <c r="G41" i="1"/>
  <c r="F114" i="5" s="1"/>
  <c r="D41" i="1"/>
  <c r="D114" i="5" s="1"/>
  <c r="G36" i="1"/>
  <c r="D36" i="1"/>
  <c r="G35" i="1"/>
  <c r="D35" i="1"/>
  <c r="G34" i="1"/>
  <c r="D34" i="1"/>
  <c r="G33" i="1"/>
  <c r="D33" i="1"/>
  <c r="G32" i="1"/>
  <c r="D32" i="1"/>
  <c r="G31" i="1"/>
  <c r="D31" i="1"/>
  <c r="D81" i="5" s="1"/>
  <c r="G26" i="1"/>
  <c r="F53" i="5" s="1"/>
  <c r="D26" i="1"/>
  <c r="D53" i="5" s="1"/>
  <c r="G25" i="1"/>
  <c r="F52" i="5" s="1"/>
  <c r="D25" i="1"/>
  <c r="D52" i="5" s="1"/>
  <c r="G24" i="1"/>
  <c r="F51" i="5" s="1"/>
  <c r="D24" i="1"/>
  <c r="D51" i="5" s="1"/>
  <c r="G23" i="1"/>
  <c r="F50" i="5" s="1"/>
  <c r="D23" i="1"/>
  <c r="D50" i="5" s="1"/>
  <c r="G22" i="1"/>
  <c r="F49" i="5" s="1"/>
  <c r="D22" i="1"/>
  <c r="D49" i="5" s="1"/>
  <c r="G21" i="1"/>
  <c r="D21" i="1"/>
  <c r="G12" i="1"/>
  <c r="F16" i="5" s="1"/>
  <c r="G13" i="1"/>
  <c r="F17" i="5" s="1"/>
  <c r="G14" i="1"/>
  <c r="F18" i="5" s="1"/>
  <c r="G15" i="1"/>
  <c r="F19" i="5" s="1"/>
  <c r="G16" i="1"/>
  <c r="F20" i="5" s="1"/>
  <c r="G11" i="1"/>
  <c r="F15" i="5" s="1"/>
  <c r="D11" i="1"/>
  <c r="D15" i="5" s="1"/>
  <c r="D13" i="1"/>
  <c r="D17" i="5" s="1"/>
  <c r="D14" i="1"/>
  <c r="D18" i="5" s="1"/>
  <c r="D15" i="1"/>
  <c r="D19" i="5" s="1"/>
  <c r="D16" i="1"/>
  <c r="D20" i="5" s="1"/>
  <c r="D12" i="1"/>
  <c r="D16" i="5" s="1"/>
  <c r="AA7" i="1" l="1"/>
  <c r="AA6" i="1"/>
  <c r="AA5" i="1"/>
  <c r="AA4" i="1"/>
  <c r="AA3" i="1"/>
  <c r="Z7" i="1"/>
  <c r="Z6" i="1"/>
  <c r="Z5" i="1"/>
  <c r="Z4" i="1"/>
  <c r="Z3" i="1"/>
  <c r="AC3" i="1"/>
  <c r="AC2" i="1"/>
  <c r="AB2" i="1"/>
  <c r="AA2" i="1" l="1"/>
  <c r="Z2" i="1"/>
  <c r="T5" i="1" s="1"/>
  <c r="W66" i="1"/>
  <c r="V66" i="1"/>
  <c r="W65" i="1"/>
  <c r="V65" i="1"/>
  <c r="W63" i="1"/>
  <c r="V63" i="1"/>
  <c r="W62" i="1"/>
  <c r="V62" i="1"/>
  <c r="W61" i="1"/>
  <c r="V61" i="1"/>
  <c r="W56" i="1"/>
  <c r="V56" i="1"/>
  <c r="W55" i="1"/>
  <c r="V55" i="1"/>
  <c r="W53" i="1"/>
  <c r="V53" i="1"/>
  <c r="W52" i="1"/>
  <c r="V52" i="1"/>
  <c r="W51" i="1"/>
  <c r="V51" i="1"/>
  <c r="W46" i="1"/>
  <c r="V46" i="1"/>
  <c r="W45" i="1"/>
  <c r="V45" i="1"/>
  <c r="W43" i="1"/>
  <c r="V43" i="1"/>
  <c r="W42" i="1"/>
  <c r="V42" i="1"/>
  <c r="W41" i="1"/>
  <c r="V41" i="1"/>
  <c r="W36" i="1"/>
  <c r="V36" i="1"/>
  <c r="W35" i="1"/>
  <c r="V35" i="1"/>
  <c r="W33" i="1"/>
  <c r="V33" i="1"/>
  <c r="W32" i="1"/>
  <c r="V32" i="1"/>
  <c r="W31" i="1"/>
  <c r="V31" i="1"/>
  <c r="W26" i="1"/>
  <c r="V26" i="1"/>
  <c r="W25" i="1"/>
  <c r="V25" i="1"/>
  <c r="V16" i="1"/>
  <c r="W16" i="1"/>
  <c r="W15" i="1"/>
  <c r="V15" i="1"/>
  <c r="V13" i="1"/>
  <c r="W13" i="1"/>
  <c r="V12" i="1"/>
  <c r="W12" i="1"/>
  <c r="W11" i="1"/>
  <c r="V11" i="1"/>
  <c r="T4" i="1" l="1"/>
  <c r="W59" i="1"/>
  <c r="AE7" i="1"/>
  <c r="V59" i="1"/>
  <c r="AD7" i="1"/>
  <c r="W49" i="1"/>
  <c r="AE6" i="1"/>
  <c r="V49" i="1"/>
  <c r="AD6" i="1"/>
  <c r="W39" i="1"/>
  <c r="AE5" i="1"/>
  <c r="V39" i="1"/>
  <c r="AD5" i="1"/>
  <c r="AD3" i="1"/>
  <c r="AE3" i="1"/>
  <c r="W29" i="1"/>
  <c r="AE4" i="1"/>
  <c r="V29" i="1"/>
  <c r="AD4" i="1"/>
  <c r="U4" i="1"/>
  <c r="T6" i="1"/>
  <c r="T3" i="1"/>
  <c r="U3" i="1"/>
  <c r="U6" i="1"/>
  <c r="U5" i="1"/>
  <c r="V19" i="1"/>
  <c r="W19" i="1"/>
  <c r="AD2" i="1"/>
  <c r="AE2" i="1"/>
  <c r="W9" i="1"/>
  <c r="V9" i="1"/>
  <c r="AI7" i="1" l="1"/>
  <c r="L3" i="1" s="1"/>
  <c r="E6" i="1" s="1"/>
  <c r="AG7" i="1"/>
  <c r="AH7" i="1"/>
  <c r="K3" i="1" s="1"/>
  <c r="F6" i="1" s="1"/>
  <c r="AF7" i="1"/>
  <c r="AI6" i="1"/>
  <c r="J4" i="1" s="1"/>
  <c r="G5" i="1" s="1"/>
  <c r="AG6" i="1"/>
  <c r="AH6" i="1"/>
  <c r="I4" i="1" s="1"/>
  <c r="H5" i="1" s="1"/>
  <c r="AF6" i="1"/>
  <c r="AI5" i="1"/>
  <c r="I6" i="1" s="1"/>
  <c r="AG5" i="1"/>
  <c r="AH5" i="1"/>
  <c r="AF5" i="1"/>
  <c r="AH2" i="1"/>
  <c r="AF3" i="1"/>
  <c r="AI4" i="1"/>
  <c r="H3" i="1" s="1"/>
  <c r="E4" i="1" s="1"/>
  <c r="AG4" i="1"/>
  <c r="AH4" i="1"/>
  <c r="G3" i="1" s="1"/>
  <c r="F4" i="1" s="1"/>
  <c r="AF4" i="1"/>
  <c r="S6" i="1"/>
  <c r="R3" i="1"/>
  <c r="R4" i="1"/>
  <c r="S3" i="1"/>
  <c r="S4" i="1"/>
  <c r="R5" i="1"/>
  <c r="S5" i="1"/>
  <c r="R6" i="1"/>
  <c r="AG3" i="1"/>
  <c r="AI3" i="1"/>
  <c r="L4" i="1" s="1"/>
  <c r="G6" i="1" s="1"/>
  <c r="AH3" i="1"/>
  <c r="K4" i="1" s="1"/>
  <c r="AG2" i="1"/>
  <c r="AI2" i="1"/>
  <c r="AF2" i="1"/>
  <c r="K5" i="1" l="1"/>
  <c r="J6" i="1" s="1"/>
  <c r="Q5" i="1"/>
  <c r="I3" i="1"/>
  <c r="F5" i="1" s="1"/>
  <c r="Q6" i="1"/>
  <c r="P3" i="1"/>
  <c r="H6" i="1"/>
  <c r="P6" i="1"/>
  <c r="Q3" i="1"/>
  <c r="Q4" i="1"/>
  <c r="P4" i="1"/>
  <c r="J3" i="1"/>
  <c r="E5" i="1" s="1"/>
  <c r="P5" i="1"/>
  <c r="O6" i="1"/>
  <c r="O5" i="1"/>
  <c r="O3" i="1"/>
  <c r="N4" i="1"/>
  <c r="N5" i="1"/>
  <c r="N6" i="1"/>
  <c r="O4" i="1"/>
  <c r="N3" i="1"/>
  <c r="V3" i="1" l="1"/>
  <c r="V5" i="1"/>
  <c r="V4" i="1"/>
  <c r="V6" i="1"/>
  <c r="M3" i="1"/>
  <c r="M6" i="1"/>
  <c r="M4" i="1"/>
  <c r="M5" i="1"/>
  <c r="W6" i="1" l="1"/>
  <c r="W4" i="1"/>
  <c r="W5" i="1"/>
  <c r="W3" i="1"/>
  <c r="AL29" i="1" l="1"/>
  <c r="AL31" i="1"/>
  <c r="AL32" i="1"/>
  <c r="AL30" i="1"/>
  <c r="P22" i="5" l="1"/>
  <c r="U22" i="5" l="1"/>
</calcChain>
</file>

<file path=xl/sharedStrings.xml><?xml version="1.0" encoding="utf-8"?>
<sst xmlns="http://schemas.openxmlformats.org/spreadsheetml/2006/main" count="795" uniqueCount="123">
  <si>
    <t>A</t>
  </si>
  <si>
    <t>B</t>
  </si>
  <si>
    <t>DUBL</t>
  </si>
  <si>
    <t>ML</t>
  </si>
  <si>
    <t>MP</t>
  </si>
  <si>
    <t>1st Game</t>
  </si>
  <si>
    <t>2nd Game</t>
  </si>
  <si>
    <t>3rd Game</t>
  </si>
  <si>
    <t>4th Game</t>
  </si>
  <si>
    <t>5th Game</t>
  </si>
  <si>
    <t>X</t>
  </si>
  <si>
    <t>Y</t>
  </si>
  <si>
    <t>Score</t>
  </si>
  <si>
    <t>GL</t>
  </si>
  <si>
    <t>PL</t>
  </si>
  <si>
    <t>Pts</t>
  </si>
  <si>
    <t>POS</t>
  </si>
  <si>
    <t>MW</t>
  </si>
  <si>
    <t>GW</t>
  </si>
  <si>
    <t>PW</t>
  </si>
  <si>
    <t>SCORE</t>
  </si>
  <si>
    <t>Date:</t>
  </si>
  <si>
    <t>Time:</t>
  </si>
  <si>
    <t>Table</t>
  </si>
  <si>
    <t>Final Score</t>
  </si>
  <si>
    <t>ROUND 1</t>
  </si>
  <si>
    <t>ROUND 2</t>
  </si>
  <si>
    <t>ROUND 3</t>
  </si>
  <si>
    <t>Team 1</t>
  </si>
  <si>
    <t>Team 2</t>
  </si>
  <si>
    <t>Team 3</t>
  </si>
  <si>
    <t>POINTS H</t>
  </si>
  <si>
    <t>POINTS V</t>
  </si>
  <si>
    <t>SET H</t>
  </si>
  <si>
    <t>SET V</t>
  </si>
  <si>
    <t>Win V</t>
  </si>
  <si>
    <t>Win H</t>
  </si>
  <si>
    <t>Players</t>
  </si>
  <si>
    <t>ID</t>
  </si>
  <si>
    <t>No</t>
  </si>
  <si>
    <t>Name and surname</t>
  </si>
  <si>
    <t>1-3</t>
  </si>
  <si>
    <t>2-4</t>
  </si>
  <si>
    <t>1-2</t>
  </si>
  <si>
    <t>3-4</t>
  </si>
  <si>
    <t>2-3</t>
  </si>
  <si>
    <t>1-4</t>
  </si>
  <si>
    <t>POS Cor</t>
  </si>
  <si>
    <t>Final Positions</t>
  </si>
  <si>
    <t>Competition:</t>
  </si>
  <si>
    <t>Venue:</t>
  </si>
  <si>
    <t>Table:</t>
  </si>
  <si>
    <t>Round:</t>
  </si>
  <si>
    <r>
      <t xml:space="preserve">Team  </t>
    </r>
    <r>
      <rPr>
        <b/>
        <sz val="16"/>
        <rFont val="Arial Black"/>
        <family val="2"/>
      </rPr>
      <t xml:space="preserve">A / B </t>
    </r>
    <r>
      <rPr>
        <b/>
        <sz val="13"/>
        <rFont val="Arial"/>
        <family val="2"/>
      </rPr>
      <t xml:space="preserve">  -  Names of the players</t>
    </r>
  </si>
  <si>
    <t xml:space="preserve">N°
</t>
  </si>
  <si>
    <t xml:space="preserve">NAME
</t>
  </si>
  <si>
    <r>
      <t>N°</t>
    </r>
    <r>
      <rPr>
        <sz val="10"/>
        <rFont val="Arial"/>
        <family val="2"/>
      </rPr>
      <t xml:space="preserve">
</t>
    </r>
  </si>
  <si>
    <r>
      <t>NAME</t>
    </r>
    <r>
      <rPr>
        <sz val="10"/>
        <rFont val="Arial"/>
        <family val="2"/>
      </rPr>
      <t xml:space="preserve">
</t>
    </r>
  </si>
  <si>
    <t>DOUBLE</t>
  </si>
  <si>
    <t>TEAM -
COACH /
CAPTAIN</t>
  </si>
  <si>
    <t>name</t>
  </si>
  <si>
    <t>signature</t>
  </si>
  <si>
    <t>.................................................................................................</t>
  </si>
  <si>
    <t>........................................................................................................</t>
  </si>
  <si>
    <r>
      <t xml:space="preserve">Team   </t>
    </r>
    <r>
      <rPr>
        <b/>
        <sz val="16"/>
        <rFont val="Arial Black"/>
        <family val="2"/>
      </rPr>
      <t>X</t>
    </r>
    <r>
      <rPr>
        <b/>
        <sz val="16"/>
        <rFont val="Arial"/>
        <family val="2"/>
      </rPr>
      <t xml:space="preserve"> / </t>
    </r>
    <r>
      <rPr>
        <b/>
        <sz val="16"/>
        <rFont val="Arial Black"/>
        <family val="2"/>
      </rPr>
      <t>Y</t>
    </r>
    <r>
      <rPr>
        <b/>
        <sz val="16"/>
        <rFont val="Arial"/>
        <family val="2"/>
      </rPr>
      <t xml:space="preserve"> </t>
    </r>
    <r>
      <rPr>
        <b/>
        <sz val="13"/>
        <rFont val="Arial"/>
        <family val="2"/>
      </rPr>
      <t xml:space="preserve">  -  Names of the players</t>
    </r>
  </si>
  <si>
    <t>...............................................................................................</t>
  </si>
  <si>
    <t>A1 Arena , Skopje</t>
  </si>
  <si>
    <t>CONNECT Table Tennis Regional Balkan League
07 - 08 February 2020 Skopje, N.Macedonia</t>
  </si>
  <si>
    <t>City</t>
  </si>
  <si>
    <t>SKOPJE</t>
  </si>
  <si>
    <t>Date/Time</t>
  </si>
  <si>
    <t>:</t>
  </si>
  <si>
    <t>Venue</t>
  </si>
  <si>
    <t>Round</t>
  </si>
  <si>
    <t>SCORE SHEET</t>
  </si>
  <si>
    <t>TABLE</t>
  </si>
  <si>
    <t>TEAM A</t>
  </si>
  <si>
    <t>TEAM B</t>
  </si>
  <si>
    <t xml:space="preserve"> </t>
  </si>
  <si>
    <t>GAMES</t>
  </si>
  <si>
    <t>GAME SCORE</t>
  </si>
  <si>
    <t>SET</t>
  </si>
  <si>
    <t>Rezultat partije</t>
  </si>
  <si>
    <t>Rezultat</t>
  </si>
  <si>
    <t>AB</t>
  </si>
  <si>
    <t>XY</t>
  </si>
  <si>
    <t>I</t>
  </si>
  <si>
    <t>II</t>
  </si>
  <si>
    <t>III</t>
  </si>
  <si>
    <t>IV</t>
  </si>
  <si>
    <t>V</t>
  </si>
  <si>
    <t>Double</t>
  </si>
  <si>
    <t xml:space="preserve">WINNER : </t>
  </si>
  <si>
    <t xml:space="preserve">SCORE:  </t>
  </si>
  <si>
    <t>TEAM CAPTAIN</t>
  </si>
  <si>
    <t xml:space="preserve">RESERVE TEAM A  </t>
  </si>
  <si>
    <t>RESERVE TEAM B</t>
  </si>
  <si>
    <t>YELLOW CARDS</t>
  </si>
  <si>
    <t>IDU</t>
  </si>
  <si>
    <t>Name of the umpires(s)</t>
  </si>
  <si>
    <t>Signature of the umpire(s)</t>
  </si>
  <si>
    <t>A ( ), B ( ),  R( ) Tr( )</t>
  </si>
  <si>
    <t>X ( ), Y ( ),  R( ) Tr( )</t>
  </si>
  <si>
    <t xml:space="preserve">RED CARDS </t>
  </si>
  <si>
    <t>CONNECT Table Tennis Regional Balkan League</t>
  </si>
  <si>
    <t>Copyright by TTM®</t>
  </si>
  <si>
    <t>FEB</t>
  </si>
  <si>
    <t>A 1 VIP ARENA</t>
  </si>
  <si>
    <t>Junior Boys Team 1</t>
  </si>
  <si>
    <t>Junior Boys Team 2</t>
  </si>
  <si>
    <t>Junior Boys Team 3</t>
  </si>
  <si>
    <t>N.MACEDONIA</t>
  </si>
  <si>
    <t>MONTENEGRO</t>
  </si>
  <si>
    <t>KOSOVO</t>
  </si>
  <si>
    <t xml:space="preserve">Aulon BIVOLAKU </t>
  </si>
  <si>
    <t>Fatih KARABAXHAKU</t>
  </si>
  <si>
    <t>Elvin Cokovic</t>
  </si>
  <si>
    <t>Milos RAHOVIC</t>
  </si>
  <si>
    <t>Daniel GLAVEVSKI ZHOU</t>
  </si>
  <si>
    <t>Teodor VOLKANOVSKI</t>
  </si>
  <si>
    <t>Saso Stojanovski</t>
  </si>
  <si>
    <t>Zoran Trajkovski</t>
  </si>
  <si>
    <t>A 1 ARENA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</si>
</sst>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\ &quot;h&quot;"/>
    <numFmt numFmtId="165" formatCode="#\ \ #\ #"/>
    <numFmt numFmtId="166" formatCode="00"/>
  </numFmts>
  <fonts count="3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4"/>
      <color indexed="18"/>
      <name val="Arial"/>
      <family val="2"/>
    </font>
    <font>
      <sz val="10"/>
      <name val="Arial"/>
      <family val="2"/>
    </font>
    <font>
      <i/>
      <sz val="11"/>
      <name val="CG Times"/>
      <family val="1"/>
    </font>
    <font>
      <b/>
      <sz val="16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6"/>
      <name val="Arial Black"/>
      <family val="2"/>
    </font>
    <font>
      <sz val="16"/>
      <name val="Arial Black"/>
      <family val="2"/>
    </font>
    <font>
      <b/>
      <sz val="14"/>
      <name val="Arial Black"/>
      <family val="2"/>
    </font>
    <font>
      <b/>
      <sz val="10"/>
      <name val="Arial"/>
      <family val="2"/>
    </font>
    <font>
      <i/>
      <sz val="8"/>
      <name val="Arial Narrow"/>
      <family val="2"/>
    </font>
    <font>
      <b/>
      <i/>
      <sz val="16"/>
      <name val="Arial"/>
      <family val="2"/>
    </font>
    <font>
      <i/>
      <sz val="14"/>
      <name val="Arial"/>
      <family val="2"/>
    </font>
    <font>
      <i/>
      <sz val="6"/>
      <name val="Arial Narrow"/>
      <family val="2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2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5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Fill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0" fillId="4" borderId="23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26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0" fontId="0" fillId="4" borderId="30" xfId="0" applyFill="1" applyBorder="1" applyAlignment="1">
      <alignment horizontal="center" vertical="center"/>
    </xf>
    <xf numFmtId="0" fontId="1" fillId="4" borderId="24" xfId="0" applyFont="1" applyFill="1" applyBorder="1" applyAlignment="1">
      <alignment horizontal="center" vertical="center"/>
    </xf>
    <xf numFmtId="0" fontId="1" fillId="4" borderId="25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21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13" xfId="0" applyFill="1" applyBorder="1"/>
    <xf numFmtId="0" fontId="0" fillId="4" borderId="1" xfId="0" applyFill="1" applyBorder="1"/>
    <xf numFmtId="0" fontId="0" fillId="4" borderId="21" xfId="0" applyFill="1" applyBorder="1"/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4" borderId="16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4" borderId="48" xfId="0" applyFill="1" applyBorder="1"/>
    <xf numFmtId="0" fontId="0" fillId="4" borderId="47" xfId="0" applyFill="1" applyBorder="1"/>
    <xf numFmtId="0" fontId="0" fillId="0" borderId="48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4" borderId="13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1" fontId="0" fillId="4" borderId="16" xfId="0" applyNumberFormat="1" applyFill="1" applyBorder="1" applyAlignment="1">
      <alignment horizontal="center" vertical="center"/>
    </xf>
    <xf numFmtId="1" fontId="0" fillId="4" borderId="18" xfId="0" applyNumberFormat="1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1" applyFont="1" applyFill="1" applyBorder="1" applyAlignment="1">
      <alignment horizontal="left" vertical="center"/>
    </xf>
    <xf numFmtId="0" fontId="3" fillId="0" borderId="0" xfId="1" applyAlignment="1">
      <alignment vertical="center"/>
    </xf>
    <xf numFmtId="0" fontId="6" fillId="0" borderId="56" xfId="1" applyFont="1" applyFill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57" xfId="1" applyFont="1" applyBorder="1" applyAlignment="1">
      <alignment vertical="center"/>
    </xf>
    <xf numFmtId="0" fontId="11" fillId="0" borderId="56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3" fillId="0" borderId="0" xfId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  <xf numFmtId="0" fontId="3" fillId="0" borderId="73" xfId="1" applyBorder="1" applyAlignment="1">
      <alignment vertical="center"/>
    </xf>
    <xf numFmtId="0" fontId="3" fillId="0" borderId="74" xfId="1" applyBorder="1" applyAlignment="1">
      <alignment vertical="center"/>
    </xf>
    <xf numFmtId="0" fontId="3" fillId="0" borderId="56" xfId="1" applyBorder="1" applyAlignment="1">
      <alignment vertical="center"/>
    </xf>
    <xf numFmtId="0" fontId="3" fillId="0" borderId="57" xfId="1" applyBorder="1" applyAlignment="1">
      <alignment vertical="center"/>
    </xf>
    <xf numFmtId="0" fontId="17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vertical="center" wrapText="1"/>
    </xf>
    <xf numFmtId="0" fontId="18" fillId="0" borderId="80" xfId="1" applyFont="1" applyFill="1" applyBorder="1" applyAlignment="1">
      <alignment vertical="center" wrapText="1"/>
    </xf>
    <xf numFmtId="0" fontId="19" fillId="0" borderId="0" xfId="1" applyFont="1" applyFill="1" applyBorder="1" applyAlignment="1">
      <alignment horizontal="left" vertical="center" shrinkToFit="1"/>
    </xf>
    <xf numFmtId="0" fontId="17" fillId="0" borderId="57" xfId="1" applyFont="1" applyFill="1" applyBorder="1" applyAlignment="1">
      <alignment horizontal="center" vertical="center"/>
    </xf>
    <xf numFmtId="0" fontId="18" fillId="0" borderId="85" xfId="1" applyFont="1" applyFill="1" applyBorder="1" applyAlignment="1">
      <alignment vertical="center" wrapText="1"/>
    </xf>
    <xf numFmtId="0" fontId="6" fillId="0" borderId="0" xfId="1" applyFont="1" applyAlignment="1">
      <alignment vertical="center"/>
    </xf>
    <xf numFmtId="0" fontId="6" fillId="0" borderId="0" xfId="1" applyFont="1" applyAlignment="1">
      <alignment vertical="center" wrapText="1"/>
    </xf>
    <xf numFmtId="0" fontId="6" fillId="0" borderId="87" xfId="1" applyFont="1" applyBorder="1" applyAlignment="1">
      <alignment vertical="center"/>
    </xf>
    <xf numFmtId="0" fontId="6" fillId="0" borderId="66" xfId="1" applyFont="1" applyFill="1" applyBorder="1" applyAlignment="1">
      <alignment vertical="center"/>
    </xf>
    <xf numFmtId="0" fontId="19" fillId="0" borderId="0" xfId="1" applyFont="1" applyFill="1" applyBorder="1" applyAlignment="1">
      <alignment horizontal="center" vertical="center" shrinkToFit="1"/>
    </xf>
    <xf numFmtId="0" fontId="21" fillId="6" borderId="0" xfId="0" applyFont="1" applyFill="1" applyBorder="1"/>
    <xf numFmtId="0" fontId="21" fillId="6" borderId="0" xfId="0" applyFont="1" applyFill="1"/>
    <xf numFmtId="0" fontId="21" fillId="6" borderId="0" xfId="0" applyFont="1" applyFill="1" applyAlignment="1">
      <alignment horizontal="center" vertical="center"/>
    </xf>
    <xf numFmtId="0" fontId="21" fillId="0" borderId="0" xfId="0" applyFont="1" applyFill="1"/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21" fillId="8" borderId="92" xfId="0" applyNumberFormat="1" applyFont="1" applyFill="1" applyBorder="1" applyAlignment="1">
      <alignment horizontal="center" vertical="center"/>
    </xf>
    <xf numFmtId="14" fontId="21" fillId="8" borderId="87" xfId="0" applyNumberFormat="1" applyFont="1" applyFill="1" applyBorder="1" applyAlignment="1">
      <alignment horizontal="center" vertical="center"/>
    </xf>
    <xf numFmtId="0" fontId="27" fillId="0" borderId="0" xfId="0" applyFont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9" fillId="7" borderId="99" xfId="0" applyFont="1" applyFill="1" applyBorder="1" applyAlignment="1">
      <alignment horizontal="center" vertical="center"/>
    </xf>
    <xf numFmtId="0" fontId="28" fillId="7" borderId="99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6" borderId="0" xfId="0" applyFont="1" applyFill="1" applyBorder="1" applyAlignment="1">
      <alignment horizontal="center"/>
    </xf>
    <xf numFmtId="0" fontId="21" fillId="6" borderId="0" xfId="0" applyFont="1" applyFill="1" applyAlignment="1">
      <alignment horizontal="center"/>
    </xf>
    <xf numFmtId="0" fontId="21" fillId="0" borderId="103" xfId="0" applyFont="1" applyFill="1" applyBorder="1" applyAlignment="1"/>
    <xf numFmtId="0" fontId="23" fillId="0" borderId="104" xfId="0" applyFont="1" applyBorder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3" fillId="0" borderId="63" xfId="0" applyFont="1" applyFill="1" applyBorder="1" applyAlignment="1">
      <alignment vertical="center"/>
    </xf>
    <xf numFmtId="0" fontId="23" fillId="0" borderId="106" xfId="0" applyFont="1" applyBorder="1" applyAlignment="1">
      <alignment horizontal="center" vertical="center"/>
    </xf>
    <xf numFmtId="0" fontId="30" fillId="6" borderId="0" xfId="0" applyFont="1" applyFill="1" applyBorder="1"/>
    <xf numFmtId="0" fontId="30" fillId="6" borderId="0" xfId="0" applyFont="1" applyFill="1"/>
    <xf numFmtId="0" fontId="23" fillId="0" borderId="101" xfId="0" applyFont="1" applyBorder="1" applyAlignment="1">
      <alignment horizontal="center" vertical="center"/>
    </xf>
    <xf numFmtId="0" fontId="21" fillId="7" borderId="111" xfId="0" applyFont="1" applyFill="1" applyBorder="1" applyAlignment="1">
      <alignment horizontal="center" vertical="center"/>
    </xf>
    <xf numFmtId="0" fontId="21" fillId="7" borderId="102" xfId="0" applyFont="1" applyFill="1" applyBorder="1" applyAlignment="1">
      <alignment horizontal="center" vertical="center"/>
    </xf>
    <xf numFmtId="0" fontId="21" fillId="0" borderId="112" xfId="0" applyFont="1" applyBorder="1" applyAlignment="1">
      <alignment horizontal="center" vertical="center"/>
    </xf>
    <xf numFmtId="0" fontId="23" fillId="0" borderId="113" xfId="0" applyFont="1" applyBorder="1" applyAlignment="1">
      <alignment horizontal="center" vertical="center"/>
    </xf>
    <xf numFmtId="0" fontId="21" fillId="0" borderId="102" xfId="0" applyFont="1" applyBorder="1" applyAlignment="1">
      <alignment horizontal="center" vertical="center"/>
    </xf>
    <xf numFmtId="0" fontId="21" fillId="0" borderId="101" xfId="0" applyFont="1" applyBorder="1" applyAlignment="1">
      <alignment horizontal="center" vertical="center"/>
    </xf>
    <xf numFmtId="0" fontId="21" fillId="0" borderId="111" xfId="0" applyFont="1" applyBorder="1" applyAlignment="1">
      <alignment horizontal="center" vertical="center"/>
    </xf>
    <xf numFmtId="0" fontId="23" fillId="0" borderId="102" xfId="0" applyFont="1" applyBorder="1" applyAlignment="1">
      <alignment horizontal="center" vertical="center"/>
    </xf>
    <xf numFmtId="0" fontId="26" fillId="8" borderId="112" xfId="0" applyFont="1" applyFill="1" applyBorder="1" applyAlignment="1">
      <alignment horizontal="center" vertical="center"/>
    </xf>
    <xf numFmtId="0" fontId="26" fillId="0" borderId="113" xfId="0" applyFont="1" applyBorder="1" applyAlignment="1">
      <alignment horizontal="center" vertical="center"/>
    </xf>
    <xf numFmtId="0" fontId="26" fillId="8" borderId="102" xfId="0" applyFont="1" applyFill="1" applyBorder="1" applyAlignment="1">
      <alignment horizontal="center" vertical="center"/>
    </xf>
    <xf numFmtId="0" fontId="30" fillId="0" borderId="0" xfId="0" applyFont="1" applyFill="1"/>
    <xf numFmtId="0" fontId="30" fillId="0" borderId="0" xfId="0" applyFont="1"/>
    <xf numFmtId="0" fontId="30" fillId="0" borderId="101" xfId="0" applyFont="1" applyFill="1" applyBorder="1" applyAlignment="1">
      <alignment horizontal="center" vertical="center"/>
    </xf>
    <xf numFmtId="0" fontId="30" fillId="0" borderId="111" xfId="0" applyFont="1" applyFill="1" applyBorder="1" applyAlignment="1">
      <alignment horizontal="center" vertical="center"/>
    </xf>
    <xf numFmtId="0" fontId="30" fillId="0" borderId="102" xfId="0" applyFont="1" applyFill="1" applyBorder="1" applyAlignment="1">
      <alignment horizontal="center" vertical="center"/>
    </xf>
    <xf numFmtId="0" fontId="30" fillId="0" borderId="112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3" fillId="0" borderId="114" xfId="0" applyFont="1" applyBorder="1" applyAlignment="1">
      <alignment horizontal="center" vertical="center"/>
    </xf>
    <xf numFmtId="0" fontId="21" fillId="7" borderId="115" xfId="0" applyFont="1" applyFill="1" applyBorder="1" applyAlignment="1">
      <alignment horizontal="center" vertical="center"/>
    </xf>
    <xf numFmtId="0" fontId="21" fillId="7" borderId="116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117" xfId="0" applyFont="1" applyBorder="1" applyAlignment="1">
      <alignment horizontal="center" vertical="center"/>
    </xf>
    <xf numFmtId="0" fontId="26" fillId="8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8" borderId="117" xfId="0" applyFont="1" applyFill="1" applyBorder="1" applyAlignment="1">
      <alignment horizontal="center" vertical="center"/>
    </xf>
    <xf numFmtId="0" fontId="30" fillId="0" borderId="114" xfId="0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 vertical="center"/>
    </xf>
    <xf numFmtId="0" fontId="30" fillId="0" borderId="117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center" vertical="center"/>
    </xf>
    <xf numFmtId="0" fontId="21" fillId="7" borderId="120" xfId="0" applyFont="1" applyFill="1" applyBorder="1" applyAlignment="1">
      <alignment horizontal="center" vertical="center"/>
    </xf>
    <xf numFmtId="0" fontId="23" fillId="0" borderId="123" xfId="0" applyFont="1" applyBorder="1" applyAlignment="1">
      <alignment horizontal="center" vertical="center"/>
    </xf>
    <xf numFmtId="0" fontId="21" fillId="7" borderId="124" xfId="0" applyFont="1" applyFill="1" applyBorder="1" applyAlignment="1">
      <alignment horizontal="center" vertical="center"/>
    </xf>
    <xf numFmtId="0" fontId="21" fillId="7" borderId="125" xfId="0" applyFont="1" applyFill="1" applyBorder="1" applyAlignment="1">
      <alignment horizontal="center" vertical="center"/>
    </xf>
    <xf numFmtId="0" fontId="21" fillId="0" borderId="126" xfId="0" applyFont="1" applyBorder="1" applyAlignment="1">
      <alignment horizontal="center" vertical="center"/>
    </xf>
    <xf numFmtId="0" fontId="23" fillId="0" borderId="127" xfId="0" applyFont="1" applyBorder="1" applyAlignment="1">
      <alignment horizontal="center" vertical="center"/>
    </xf>
    <xf numFmtId="0" fontId="21" fillId="0" borderId="125" xfId="0" applyFont="1" applyBorder="1" applyAlignment="1">
      <alignment horizontal="center" vertical="center"/>
    </xf>
    <xf numFmtId="0" fontId="21" fillId="0" borderId="123" xfId="0" applyFont="1" applyBorder="1" applyAlignment="1">
      <alignment horizontal="center" vertical="center"/>
    </xf>
    <xf numFmtId="0" fontId="21" fillId="0" borderId="124" xfId="0" applyFont="1" applyBorder="1" applyAlignment="1">
      <alignment horizontal="center" vertical="center"/>
    </xf>
    <xf numFmtId="0" fontId="23" fillId="0" borderId="125" xfId="0" applyFont="1" applyBorder="1" applyAlignment="1">
      <alignment horizontal="center" vertical="center"/>
    </xf>
    <xf numFmtId="0" fontId="26" fillId="8" borderId="126" xfId="0" applyFont="1" applyFill="1" applyBorder="1" applyAlignment="1">
      <alignment horizontal="center" vertical="center"/>
    </xf>
    <xf numFmtId="0" fontId="26" fillId="0" borderId="127" xfId="0" applyFont="1" applyBorder="1" applyAlignment="1">
      <alignment horizontal="center" vertical="center"/>
    </xf>
    <xf numFmtId="0" fontId="26" fillId="8" borderId="125" xfId="0" applyFont="1" applyFill="1" applyBorder="1" applyAlignment="1">
      <alignment horizontal="center" vertical="center"/>
    </xf>
    <xf numFmtId="0" fontId="21" fillId="0" borderId="0" xfId="0" applyFont="1" applyBorder="1"/>
    <xf numFmtId="0" fontId="28" fillId="6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23" fillId="0" borderId="0" xfId="0" applyFont="1" applyAlignment="1">
      <alignment horizontal="right"/>
    </xf>
    <xf numFmtId="0" fontId="23" fillId="0" borderId="0" xfId="0" applyFont="1" applyBorder="1" applyAlignment="1">
      <alignment horizontal="center" vertical="center"/>
    </xf>
    <xf numFmtId="0" fontId="21" fillId="7" borderId="99" xfId="0" applyFont="1" applyFill="1" applyBorder="1" applyAlignment="1">
      <alignment horizontal="center" vertical="center"/>
    </xf>
    <xf numFmtId="0" fontId="23" fillId="0" borderId="0" xfId="0" applyFont="1"/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3" fillId="0" borderId="0" xfId="0" applyFont="1" applyBorder="1" applyAlignment="1">
      <alignment vertical="top"/>
    </xf>
    <xf numFmtId="0" fontId="23" fillId="0" borderId="128" xfId="0" applyFont="1" applyBorder="1" applyAlignment="1">
      <alignment horizontal="left" vertical="center"/>
    </xf>
    <xf numFmtId="0" fontId="23" fillId="0" borderId="0" xfId="0" applyFont="1" applyBorder="1" applyAlignment="1">
      <alignment vertical="center"/>
    </xf>
    <xf numFmtId="0" fontId="23" fillId="0" borderId="130" xfId="0" applyFont="1" applyBorder="1" applyAlignment="1">
      <alignment horizontal="left" vertical="center"/>
    </xf>
    <xf numFmtId="0" fontId="23" fillId="0" borderId="129" xfId="0" applyFont="1" applyBorder="1" applyAlignment="1">
      <alignment horizontal="left" vertical="center"/>
    </xf>
    <xf numFmtId="0" fontId="23" fillId="0" borderId="6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7" borderId="127" xfId="0" applyFont="1" applyFill="1" applyBorder="1" applyAlignment="1">
      <alignment horizontal="center" vertical="center"/>
    </xf>
    <xf numFmtId="0" fontId="21" fillId="7" borderId="5" xfId="0" applyFont="1" applyFill="1" applyBorder="1" applyAlignment="1">
      <alignment horizontal="center" vertical="center"/>
    </xf>
    <xf numFmtId="0" fontId="21" fillId="7" borderId="3" xfId="0" applyFont="1" applyFill="1" applyBorder="1" applyAlignment="1">
      <alignment horizontal="center" vertical="center"/>
    </xf>
    <xf numFmtId="0" fontId="21" fillId="7" borderId="134" xfId="0" applyFont="1" applyFill="1" applyBorder="1" applyAlignment="1">
      <alignment horizontal="center" vertical="center"/>
    </xf>
    <xf numFmtId="0" fontId="21" fillId="7" borderId="135" xfId="0" applyFont="1" applyFill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1" fillId="0" borderId="122" xfId="0" applyFont="1" applyBorder="1" applyAlignment="1">
      <alignment horizontal="center" vertical="center"/>
    </xf>
    <xf numFmtId="0" fontId="21" fillId="0" borderId="12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20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2" xfId="0" applyFont="1" applyFill="1" applyBorder="1" applyAlignment="1">
      <alignment vertical="center"/>
    </xf>
    <xf numFmtId="0" fontId="23" fillId="0" borderId="13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7" borderId="113" xfId="0" applyFont="1" applyFill="1" applyBorder="1" applyAlignment="1">
      <alignment horizontal="center" vertical="center"/>
    </xf>
    <xf numFmtId="0" fontId="21" fillId="0" borderId="113" xfId="0" applyFont="1" applyBorder="1" applyAlignment="1">
      <alignment horizontal="center" vertical="center"/>
    </xf>
    <xf numFmtId="0" fontId="21" fillId="0" borderId="127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89" xfId="0" applyFont="1" applyBorder="1" applyAlignment="1">
      <alignment horizontal="center" vertical="center"/>
    </xf>
    <xf numFmtId="0" fontId="21" fillId="0" borderId="108" xfId="0" applyFont="1" applyBorder="1" applyAlignment="1">
      <alignment horizontal="center" vertical="center"/>
    </xf>
    <xf numFmtId="0" fontId="21" fillId="0" borderId="88" xfId="0" applyFont="1" applyBorder="1" applyAlignment="1">
      <alignment horizontal="center" vertical="center"/>
    </xf>
    <xf numFmtId="0" fontId="21" fillId="0" borderId="109" xfId="0" applyFont="1" applyBorder="1" applyAlignment="1">
      <alignment horizontal="center" vertical="center"/>
    </xf>
    <xf numFmtId="0" fontId="21" fillId="0" borderId="110" xfId="0" applyFont="1" applyBorder="1" applyAlignment="1">
      <alignment horizontal="center" vertical="center"/>
    </xf>
    <xf numFmtId="0" fontId="21" fillId="7" borderId="136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4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3" fillId="0" borderId="119" xfId="0" applyFont="1" applyBorder="1" applyAlignment="1">
      <alignment horizontal="center" vertical="center"/>
    </xf>
    <xf numFmtId="0" fontId="21" fillId="7" borderId="137" xfId="0" applyFont="1" applyFill="1" applyBorder="1" applyAlignment="1">
      <alignment horizontal="center" vertical="center"/>
    </xf>
    <xf numFmtId="0" fontId="21" fillId="7" borderId="138" xfId="0" applyFont="1" applyFill="1" applyBorder="1" applyAlignment="1">
      <alignment horizontal="center" vertical="center"/>
    </xf>
    <xf numFmtId="0" fontId="21" fillId="7" borderId="139" xfId="0" applyFont="1" applyFill="1" applyBorder="1" applyAlignment="1">
      <alignment horizontal="center" vertical="center"/>
    </xf>
    <xf numFmtId="0" fontId="21" fillId="7" borderId="140" xfId="0" applyFont="1" applyFill="1" applyBorder="1" applyAlignment="1">
      <alignment horizontal="center" vertical="center"/>
    </xf>
    <xf numFmtId="0" fontId="21" fillId="7" borderId="141" xfId="0" applyFont="1" applyFill="1" applyBorder="1" applyAlignment="1">
      <alignment horizontal="center" vertical="center"/>
    </xf>
    <xf numFmtId="0" fontId="21" fillId="7" borderId="117" xfId="0" applyFont="1" applyFill="1" applyBorder="1" applyAlignment="1">
      <alignment horizontal="center" vertical="center"/>
    </xf>
    <xf numFmtId="0" fontId="21" fillId="0" borderId="105" xfId="0" applyFont="1" applyFill="1" applyBorder="1" applyAlignment="1"/>
    <xf numFmtId="0" fontId="23" fillId="0" borderId="62" xfId="0" applyFont="1" applyFill="1" applyBorder="1" applyAlignment="1">
      <alignment vertical="center"/>
    </xf>
    <xf numFmtId="166" fontId="21" fillId="8" borderId="93" xfId="0" applyNumberFormat="1" applyFont="1" applyFill="1" applyBorder="1" applyAlignment="1">
      <alignment horizontal="left" vertical="center"/>
    </xf>
    <xf numFmtId="0" fontId="21" fillId="8" borderId="87" xfId="0" applyNumberFormat="1" applyFont="1" applyFill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0" fillId="0" borderId="0" xfId="0" applyAlignment="1">
      <alignment horizontal="center"/>
    </xf>
    <xf numFmtId="0" fontId="0" fillId="4" borderId="13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47" xfId="0" applyFill="1" applyBorder="1" applyAlignment="1">
      <alignment horizontal="center"/>
    </xf>
    <xf numFmtId="0" fontId="0" fillId="4" borderId="48" xfId="0" applyFill="1" applyBorder="1" applyAlignment="1">
      <alignment horizontal="center"/>
    </xf>
    <xf numFmtId="0" fontId="0" fillId="0" borderId="16" xfId="0" applyBorder="1" applyAlignment="1">
      <alignment horizontal="center" textRotation="90"/>
    </xf>
    <xf numFmtId="0" fontId="0" fillId="0" borderId="13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37" xfId="0" applyFont="1" applyBorder="1" applyAlignment="1">
      <alignment horizontal="center"/>
    </xf>
    <xf numFmtId="0" fontId="0" fillId="0" borderId="4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3" xfId="0" applyBorder="1" applyAlignment="1">
      <alignment horizontal="center"/>
    </xf>
    <xf numFmtId="14" fontId="0" fillId="0" borderId="13" xfId="0" applyNumberFormat="1" applyBorder="1" applyAlignment="1">
      <alignment horizontal="center"/>
    </xf>
    <xf numFmtId="20" fontId="0" fillId="0" borderId="13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4" borderId="21" xfId="0" applyFill="1" applyBorder="1" applyAlignment="1">
      <alignment horizontal="center"/>
    </xf>
    <xf numFmtId="0" fontId="0" fillId="0" borderId="1" xfId="0" applyBorder="1" applyAlignment="1">
      <alignment horizontal="center" textRotation="90"/>
    </xf>
    <xf numFmtId="0" fontId="0" fillId="4" borderId="1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27" xfId="0" applyFill="1" applyBorder="1" applyAlignment="1">
      <alignment horizontal="center" vertical="center"/>
    </xf>
    <xf numFmtId="0" fontId="0" fillId="4" borderId="28" xfId="0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52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23" fillId="0" borderId="131" xfId="0" applyFont="1" applyBorder="1" applyAlignment="1">
      <alignment horizontal="center" vertical="top"/>
    </xf>
    <xf numFmtId="0" fontId="23" fillId="0" borderId="126" xfId="0" applyFont="1" applyBorder="1" applyAlignment="1">
      <alignment horizontal="center" vertical="top"/>
    </xf>
    <xf numFmtId="0" fontId="23" fillId="0" borderId="5" xfId="0" applyFont="1" applyBorder="1" applyAlignment="1">
      <alignment horizontal="center" vertical="top"/>
    </xf>
    <xf numFmtId="0" fontId="23" fillId="0" borderId="52" xfId="0" applyFont="1" applyBorder="1" applyAlignment="1">
      <alignment horizontal="center" vertical="top"/>
    </xf>
    <xf numFmtId="0" fontId="23" fillId="0" borderId="6" xfId="0" applyFont="1" applyBorder="1" applyAlignment="1">
      <alignment horizontal="center" vertical="top"/>
    </xf>
    <xf numFmtId="0" fontId="23" fillId="0" borderId="124" xfId="0" applyFont="1" applyBorder="1" applyAlignment="1">
      <alignment horizontal="center" vertical="top"/>
    </xf>
    <xf numFmtId="0" fontId="23" fillId="0" borderId="132" xfId="0" applyFont="1" applyBorder="1" applyAlignment="1">
      <alignment horizontal="center" vertical="top"/>
    </xf>
    <xf numFmtId="0" fontId="23" fillId="0" borderId="133" xfId="0" applyFont="1" applyBorder="1" applyAlignment="1">
      <alignment horizontal="center" vertical="top"/>
    </xf>
    <xf numFmtId="0" fontId="23" fillId="0" borderId="100" xfId="0" applyFont="1" applyBorder="1" applyAlignment="1">
      <alignment horizontal="center" vertical="center"/>
    </xf>
    <xf numFmtId="0" fontId="23" fillId="0" borderId="87" xfId="0" applyFont="1" applyBorder="1" applyAlignment="1">
      <alignment horizontal="center" vertical="center"/>
    </xf>
    <xf numFmtId="0" fontId="23" fillId="0" borderId="93" xfId="0" applyFont="1" applyBorder="1" applyAlignment="1">
      <alignment horizontal="center" vertical="center"/>
    </xf>
    <xf numFmtId="0" fontId="22" fillId="0" borderId="88" xfId="0" applyFont="1" applyBorder="1" applyAlignment="1">
      <alignment horizontal="center" vertical="center"/>
    </xf>
    <xf numFmtId="0" fontId="22" fillId="0" borderId="89" xfId="0" applyFont="1" applyBorder="1" applyAlignment="1">
      <alignment horizontal="center" vertical="center"/>
    </xf>
    <xf numFmtId="0" fontId="23" fillId="7" borderId="54" xfId="0" applyFont="1" applyFill="1" applyBorder="1" applyAlignment="1">
      <alignment horizontal="center" vertical="center"/>
    </xf>
    <xf numFmtId="0" fontId="23" fillId="7" borderId="55" xfId="0" applyFont="1" applyFill="1" applyBorder="1" applyAlignment="1">
      <alignment horizontal="center" vertical="center"/>
    </xf>
    <xf numFmtId="0" fontId="23" fillId="0" borderId="105" xfId="0" applyFont="1" applyBorder="1" applyAlignment="1">
      <alignment horizontal="center" vertical="center"/>
    </xf>
    <xf numFmtId="0" fontId="23" fillId="0" borderId="112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3" fillId="0" borderId="111" xfId="0" applyFont="1" applyBorder="1" applyAlignment="1">
      <alignment horizontal="center" vertical="top" wrapText="1"/>
    </xf>
    <xf numFmtId="0" fontId="23" fillId="0" borderId="103" xfId="0" applyFont="1" applyBorder="1" applyAlignment="1">
      <alignment horizontal="center" vertical="top" wrapText="1"/>
    </xf>
    <xf numFmtId="0" fontId="23" fillId="0" borderId="104" xfId="0" applyFont="1" applyBorder="1" applyAlignment="1">
      <alignment horizontal="center" vertical="top" wrapText="1"/>
    </xf>
    <xf numFmtId="0" fontId="23" fillId="0" borderId="58" xfId="0" applyFont="1" applyBorder="1" applyAlignment="1">
      <alignment horizontal="center" vertical="top"/>
    </xf>
    <xf numFmtId="0" fontId="23" fillId="0" borderId="61" xfId="0" applyFont="1" applyBorder="1" applyAlignment="1">
      <alignment horizontal="center" vertical="top"/>
    </xf>
    <xf numFmtId="0" fontId="23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1" fillId="7" borderId="100" xfId="0" applyFont="1" applyFill="1" applyBorder="1" applyAlignment="1">
      <alignment horizontal="center" vertical="center"/>
    </xf>
    <xf numFmtId="0" fontId="21" fillId="7" borderId="87" xfId="0" applyFont="1" applyFill="1" applyBorder="1" applyAlignment="1">
      <alignment horizontal="center" vertical="center"/>
    </xf>
    <xf numFmtId="0" fontId="21" fillId="7" borderId="93" xfId="0" applyFont="1" applyFill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/>
    </xf>
    <xf numFmtId="0" fontId="21" fillId="0" borderId="0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3" fillId="7" borderId="100" xfId="0" applyFont="1" applyFill="1" applyBorder="1" applyAlignment="1">
      <alignment horizontal="center" vertical="center"/>
    </xf>
    <xf numFmtId="0" fontId="23" fillId="7" borderId="87" xfId="0" applyFont="1" applyFill="1" applyBorder="1" applyAlignment="1">
      <alignment horizontal="center" vertical="center"/>
    </xf>
    <xf numFmtId="0" fontId="23" fillId="7" borderId="93" xfId="0" applyFont="1" applyFill="1" applyBorder="1" applyAlignment="1">
      <alignment horizontal="center" vertical="center"/>
    </xf>
    <xf numFmtId="0" fontId="28" fillId="7" borderId="100" xfId="0" applyFont="1" applyFill="1" applyBorder="1" applyAlignment="1">
      <alignment horizontal="center" vertical="center"/>
    </xf>
    <xf numFmtId="0" fontId="28" fillId="7" borderId="87" xfId="0" applyFont="1" applyFill="1" applyBorder="1" applyAlignment="1">
      <alignment horizontal="center" vertical="center"/>
    </xf>
    <xf numFmtId="0" fontId="28" fillId="7" borderId="93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2" fillId="0" borderId="97" xfId="0" applyFont="1" applyBorder="1" applyAlignment="1">
      <alignment horizontal="center" vertical="center"/>
    </xf>
    <xf numFmtId="0" fontId="22" fillId="0" borderId="98" xfId="0" applyFont="1" applyBorder="1" applyAlignment="1">
      <alignment horizontal="center" vertical="center"/>
    </xf>
    <xf numFmtId="0" fontId="21" fillId="0" borderId="96" xfId="0" applyFont="1" applyBorder="1" applyAlignment="1">
      <alignment horizontal="center" vertical="center"/>
    </xf>
    <xf numFmtId="0" fontId="21" fillId="0" borderId="87" xfId="0" applyFont="1" applyBorder="1" applyAlignment="1">
      <alignment horizontal="center" vertical="center"/>
    </xf>
    <xf numFmtId="0" fontId="21" fillId="0" borderId="93" xfId="0" applyFont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30" fillId="0" borderId="48" xfId="0" applyFont="1" applyFill="1" applyBorder="1" applyAlignment="1">
      <alignment horizontal="center" vertical="center"/>
    </xf>
    <xf numFmtId="0" fontId="26" fillId="0" borderId="0" xfId="0" applyFont="1" applyAlignment="1">
      <alignment horizontal="right" vertical="center"/>
    </xf>
    <xf numFmtId="165" fontId="28" fillId="8" borderId="128" xfId="0" applyNumberFormat="1" applyFont="1" applyFill="1" applyBorder="1" applyAlignment="1">
      <alignment horizontal="center" vertical="center"/>
    </xf>
    <xf numFmtId="165" fontId="28" fillId="8" borderId="129" xfId="0" applyNumberFormat="1" applyFont="1" applyFill="1" applyBorder="1" applyAlignment="1">
      <alignment horizontal="center" vertical="center"/>
    </xf>
    <xf numFmtId="0" fontId="26" fillId="0" borderId="56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6" fillId="0" borderId="57" xfId="0" applyFont="1" applyFill="1" applyBorder="1" applyAlignment="1">
      <alignment horizontal="right" vertical="center"/>
    </xf>
    <xf numFmtId="0" fontId="28" fillId="8" borderId="53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center"/>
    </xf>
    <xf numFmtId="0" fontId="28" fillId="8" borderId="81" xfId="0" applyFont="1" applyFill="1" applyBorder="1" applyAlignment="1">
      <alignment horizontal="center" vertical="center"/>
    </xf>
    <xf numFmtId="0" fontId="28" fillId="8" borderId="82" xfId="0" applyFont="1" applyFill="1" applyBorder="1" applyAlignment="1">
      <alignment horizontal="center" vertical="center"/>
    </xf>
    <xf numFmtId="0" fontId="28" fillId="8" borderId="54" xfId="0" applyFont="1" applyFill="1" applyBorder="1" applyAlignment="1">
      <alignment horizontal="center" vertical="top"/>
    </xf>
    <xf numFmtId="0" fontId="28" fillId="8" borderId="82" xfId="0" applyFont="1" applyFill="1" applyBorder="1" applyAlignment="1">
      <alignment horizontal="center" vertical="top"/>
    </xf>
    <xf numFmtId="0" fontId="28" fillId="8" borderId="55" xfId="0" applyFont="1" applyFill="1" applyBorder="1" applyAlignment="1">
      <alignment horizontal="center" vertical="center"/>
    </xf>
    <xf numFmtId="0" fontId="28" fillId="8" borderId="86" xfId="0" applyFont="1" applyFill="1" applyBorder="1" applyAlignment="1">
      <alignment horizontal="center" vertical="center"/>
    </xf>
    <xf numFmtId="0" fontId="30" fillId="0" borderId="116" xfId="0" applyFont="1" applyFill="1" applyBorder="1" applyAlignment="1">
      <alignment horizontal="center" vertical="center"/>
    </xf>
    <xf numFmtId="0" fontId="30" fillId="0" borderId="121" xfId="0" applyFont="1" applyFill="1" applyBorder="1" applyAlignment="1">
      <alignment horizontal="center" vertical="center"/>
    </xf>
    <xf numFmtId="0" fontId="30" fillId="0" borderId="118" xfId="0" applyFont="1" applyFill="1" applyBorder="1" applyAlignment="1">
      <alignment horizontal="center" vertical="center"/>
    </xf>
    <xf numFmtId="0" fontId="30" fillId="0" borderId="122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48" xfId="0" applyFont="1" applyBorder="1" applyAlignment="1">
      <alignment horizontal="center" vertical="center"/>
    </xf>
    <xf numFmtId="0" fontId="23" fillId="0" borderId="116" xfId="0" applyFont="1" applyBorder="1" applyAlignment="1">
      <alignment horizontal="center" vertical="center"/>
    </xf>
    <xf numFmtId="0" fontId="23" fillId="0" borderId="121" xfId="0" applyFont="1" applyBorder="1" applyAlignment="1">
      <alignment horizontal="center" vertical="center"/>
    </xf>
    <xf numFmtId="0" fontId="26" fillId="8" borderId="118" xfId="0" applyFont="1" applyFill="1" applyBorder="1" applyAlignment="1">
      <alignment horizontal="center" vertical="center"/>
    </xf>
    <xf numFmtId="0" fontId="26" fillId="8" borderId="122" xfId="0" applyFont="1" applyFill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6" fillId="8" borderId="116" xfId="0" applyFont="1" applyFill="1" applyBorder="1" applyAlignment="1">
      <alignment horizontal="center" vertical="center"/>
    </xf>
    <xf numFmtId="0" fontId="26" fillId="8" borderId="121" xfId="0" applyFont="1" applyFill="1" applyBorder="1" applyAlignment="1">
      <alignment horizontal="center" vertical="center"/>
    </xf>
    <xf numFmtId="0" fontId="29" fillId="0" borderId="62" xfId="0" applyFont="1" applyBorder="1" applyAlignment="1">
      <alignment horizontal="right" textRotation="90"/>
    </xf>
    <xf numFmtId="0" fontId="29" fillId="0" borderId="119" xfId="0" applyFont="1" applyBorder="1" applyAlignment="1">
      <alignment horizontal="right" textRotation="90"/>
    </xf>
    <xf numFmtId="0" fontId="29" fillId="0" borderId="114" xfId="0" applyFont="1" applyBorder="1" applyAlignment="1">
      <alignment horizontal="right" textRotation="90"/>
    </xf>
    <xf numFmtId="0" fontId="21" fillId="0" borderId="11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17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3" fillId="0" borderId="118" xfId="0" applyFont="1" applyBorder="1" applyAlignment="1">
      <alignment horizontal="center" vertical="center"/>
    </xf>
    <xf numFmtId="0" fontId="23" fillId="0" borderId="122" xfId="0" applyFont="1" applyBorder="1" applyAlignment="1">
      <alignment horizontal="center" vertical="center"/>
    </xf>
    <xf numFmtId="0" fontId="21" fillId="0" borderId="100" xfId="0" applyFont="1" applyFill="1" applyBorder="1" applyAlignment="1">
      <alignment horizontal="center"/>
    </xf>
    <xf numFmtId="0" fontId="21" fillId="0" borderId="87" xfId="0" applyFont="1" applyFill="1" applyBorder="1" applyAlignment="1">
      <alignment horizontal="center"/>
    </xf>
    <xf numFmtId="0" fontId="21" fillId="0" borderId="93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/>
    </xf>
    <xf numFmtId="0" fontId="23" fillId="0" borderId="62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0" borderId="107" xfId="0" applyFont="1" applyBorder="1" applyAlignment="1">
      <alignment horizontal="center" vertical="center"/>
    </xf>
    <xf numFmtId="0" fontId="21" fillId="0" borderId="88" xfId="0" applyFont="1" applyFill="1" applyBorder="1" applyAlignment="1">
      <alignment horizontal="center"/>
    </xf>
    <xf numFmtId="0" fontId="21" fillId="0" borderId="108" xfId="0" applyFont="1" applyFill="1" applyBorder="1" applyAlignment="1">
      <alignment horizontal="center"/>
    </xf>
    <xf numFmtId="0" fontId="23" fillId="0" borderId="101" xfId="0" applyFont="1" applyBorder="1" applyAlignment="1">
      <alignment horizontal="center"/>
    </xf>
    <xf numFmtId="0" fontId="23" fillId="0" borderId="102" xfId="0" applyFont="1" applyBorder="1" applyAlignment="1">
      <alignment horizontal="center"/>
    </xf>
    <xf numFmtId="0" fontId="23" fillId="0" borderId="103" xfId="0" applyFont="1" applyBorder="1" applyAlignment="1">
      <alignment horizontal="center"/>
    </xf>
    <xf numFmtId="0" fontId="23" fillId="0" borderId="104" xfId="0" applyFont="1" applyBorder="1" applyAlignment="1">
      <alignment horizontal="center"/>
    </xf>
    <xf numFmtId="0" fontId="23" fillId="0" borderId="53" xfId="0" applyFont="1" applyBorder="1" applyAlignment="1">
      <alignment horizontal="center" vertical="center" wrapTex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3" fillId="0" borderId="57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/>
    </xf>
    <xf numFmtId="0" fontId="23" fillId="0" borderId="54" xfId="0" applyFont="1" applyBorder="1" applyAlignment="1">
      <alignment horizontal="center" vertical="center"/>
    </xf>
    <xf numFmtId="0" fontId="23" fillId="0" borderId="55" xfId="0" applyFont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3" fillId="0" borderId="82" xfId="0" applyFont="1" applyBorder="1" applyAlignment="1">
      <alignment horizontal="center" vertical="center"/>
    </xf>
    <xf numFmtId="0" fontId="23" fillId="0" borderId="86" xfId="0" applyFont="1" applyBorder="1" applyAlignment="1">
      <alignment horizontal="center" vertical="center"/>
    </xf>
    <xf numFmtId="0" fontId="21" fillId="0" borderId="109" xfId="0" applyFont="1" applyFill="1" applyBorder="1" applyAlignment="1">
      <alignment horizontal="center"/>
    </xf>
    <xf numFmtId="0" fontId="21" fillId="0" borderId="110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28" fillId="0" borderId="82" xfId="0" applyFont="1" applyBorder="1" applyAlignment="1">
      <alignment horizontal="center"/>
    </xf>
    <xf numFmtId="0" fontId="24" fillId="0" borderId="90" xfId="0" applyFont="1" applyBorder="1" applyAlignment="1">
      <alignment horizontal="center" vertical="center"/>
    </xf>
    <xf numFmtId="0" fontId="24" fillId="0" borderId="91" xfId="0" applyFont="1" applyBorder="1" applyAlignment="1">
      <alignment horizontal="center" vertical="center"/>
    </xf>
    <xf numFmtId="14" fontId="21" fillId="8" borderId="91" xfId="0" applyNumberFormat="1" applyFont="1" applyFill="1" applyBorder="1" applyAlignment="1">
      <alignment horizontal="center" vertical="center"/>
    </xf>
    <xf numFmtId="0" fontId="21" fillId="8" borderId="87" xfId="0" applyNumberFormat="1" applyFont="1" applyFill="1" applyBorder="1" applyAlignment="1">
      <alignment horizontal="center" vertical="center"/>
    </xf>
    <xf numFmtId="0" fontId="21" fillId="9" borderId="87" xfId="0" applyNumberFormat="1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 vertical="center"/>
    </xf>
    <xf numFmtId="0" fontId="22" fillId="0" borderId="94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90" xfId="0" applyFont="1" applyBorder="1" applyAlignment="1">
      <alignment horizontal="center" vertical="center"/>
    </xf>
    <xf numFmtId="0" fontId="22" fillId="0" borderId="91" xfId="0" applyFont="1" applyBorder="1" applyAlignment="1">
      <alignment horizontal="center" vertical="center"/>
    </xf>
    <xf numFmtId="0" fontId="23" fillId="0" borderId="96" xfId="0" applyFont="1" applyBorder="1" applyAlignment="1">
      <alignment horizontal="center" vertical="center"/>
    </xf>
    <xf numFmtId="0" fontId="29" fillId="0" borderId="63" xfId="0" applyFont="1" applyBorder="1" applyAlignment="1">
      <alignment horizontal="right" textRotation="90"/>
    </xf>
    <xf numFmtId="0" fontId="29" fillId="0" borderId="66" xfId="0" applyFont="1" applyBorder="1" applyAlignment="1">
      <alignment horizontal="right" textRotation="90"/>
    </xf>
    <xf numFmtId="0" fontId="23" fillId="0" borderId="105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textRotation="90"/>
    </xf>
    <xf numFmtId="0" fontId="21" fillId="0" borderId="1" xfId="0" applyFont="1" applyBorder="1" applyAlignment="1">
      <alignment horizontal="center" vertical="center"/>
    </xf>
    <xf numFmtId="0" fontId="23" fillId="0" borderId="131" xfId="0" applyFont="1" applyBorder="1" applyAlignment="1">
      <alignment horizontal="center" vertical="center"/>
    </xf>
    <xf numFmtId="0" fontId="23" fillId="0" borderId="133" xfId="0" applyFont="1" applyBorder="1" applyAlignment="1">
      <alignment horizontal="center" vertical="center"/>
    </xf>
    <xf numFmtId="0" fontId="23" fillId="0" borderId="132" xfId="0" applyFont="1" applyBorder="1" applyAlignment="1">
      <alignment horizontal="center" vertical="center"/>
    </xf>
    <xf numFmtId="0" fontId="23" fillId="0" borderId="126" xfId="0" applyFont="1" applyBorder="1" applyAlignment="1">
      <alignment horizontal="center" vertical="center"/>
    </xf>
    <xf numFmtId="0" fontId="29" fillId="0" borderId="58" xfId="0" applyFont="1" applyBorder="1" applyAlignment="1">
      <alignment horizontal="right" textRotation="90"/>
    </xf>
    <xf numFmtId="0" fontId="23" fillId="0" borderId="53" xfId="0" applyFont="1" applyBorder="1" applyAlignment="1">
      <alignment horizontal="center"/>
    </xf>
    <xf numFmtId="0" fontId="23" fillId="0" borderId="54" xfId="0" applyFont="1" applyBorder="1" applyAlignment="1">
      <alignment horizontal="center"/>
    </xf>
    <xf numFmtId="0" fontId="23" fillId="0" borderId="55" xfId="0" applyFont="1" applyBorder="1" applyAlignment="1">
      <alignment horizontal="center"/>
    </xf>
    <xf numFmtId="0" fontId="15" fillId="0" borderId="72" xfId="1" applyFont="1" applyFill="1" applyBorder="1" applyAlignment="1">
      <alignment horizontal="left" vertical="center"/>
    </xf>
    <xf numFmtId="0" fontId="15" fillId="0" borderId="73" xfId="1" applyFont="1" applyFill="1" applyBorder="1" applyAlignment="1">
      <alignment horizontal="left" vertical="center"/>
    </xf>
    <xf numFmtId="0" fontId="15" fillId="0" borderId="20" xfId="1" applyFont="1" applyFill="1" applyBorder="1" applyAlignment="1">
      <alignment horizontal="left" vertical="center"/>
    </xf>
    <xf numFmtId="0" fontId="7" fillId="0" borderId="62" xfId="1" applyFont="1" applyFill="1" applyBorder="1" applyAlignment="1">
      <alignment horizontal="center" vertical="center" wrapText="1"/>
    </xf>
    <xf numFmtId="0" fontId="7" fillId="0" borderId="63" xfId="1" applyFont="1" applyFill="1" applyBorder="1" applyAlignment="1">
      <alignment horizontal="center" vertical="center"/>
    </xf>
    <xf numFmtId="0" fontId="7" fillId="0" borderId="64" xfId="1" applyFont="1" applyFill="1" applyBorder="1" applyAlignment="1">
      <alignment horizontal="center" vertical="center"/>
    </xf>
    <xf numFmtId="0" fontId="7" fillId="0" borderId="5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9" xfId="1" applyFont="1" applyFill="1" applyBorder="1" applyAlignment="1">
      <alignment horizontal="center" vertical="center"/>
    </xf>
    <xf numFmtId="0" fontId="7" fillId="0" borderId="81" xfId="1" applyFont="1" applyFill="1" applyBorder="1" applyAlignment="1">
      <alignment horizontal="center" vertical="center"/>
    </xf>
    <xf numFmtId="0" fontId="7" fillId="0" borderId="82" xfId="1" applyFont="1" applyFill="1" applyBorder="1" applyAlignment="1">
      <alignment horizontal="center" vertical="center"/>
    </xf>
    <xf numFmtId="0" fontId="7" fillId="0" borderId="83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0" fontId="17" fillId="0" borderId="76" xfId="1" applyFont="1" applyFill="1" applyBorder="1" applyAlignment="1">
      <alignment horizontal="center" vertical="center"/>
    </xf>
    <xf numFmtId="0" fontId="17" fillId="0" borderId="77" xfId="1" applyFont="1" applyFill="1" applyBorder="1" applyAlignment="1">
      <alignment horizontal="center" vertical="center"/>
    </xf>
    <xf numFmtId="0" fontId="17" fillId="0" borderId="78" xfId="1" applyFont="1" applyFill="1" applyBorder="1" applyAlignment="1">
      <alignment horizontal="center" vertical="center"/>
    </xf>
    <xf numFmtId="0" fontId="20" fillId="0" borderId="84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/>
    </xf>
    <xf numFmtId="0" fontId="20" fillId="0" borderId="82" xfId="1" applyFont="1" applyFill="1" applyBorder="1" applyAlignment="1">
      <alignment horizontal="center" vertical="center" shrinkToFit="1"/>
    </xf>
    <xf numFmtId="0" fontId="20" fillId="0" borderId="86" xfId="1" applyFont="1" applyFill="1" applyBorder="1" applyAlignment="1">
      <alignment horizontal="center" vertical="center" shrinkToFit="1"/>
    </xf>
    <xf numFmtId="0" fontId="15" fillId="0" borderId="68" xfId="1" applyFont="1" applyFill="1" applyBorder="1" applyAlignment="1">
      <alignment horizontal="center" vertical="center"/>
    </xf>
    <xf numFmtId="0" fontId="15" fillId="0" borderId="69" xfId="1" applyFont="1" applyFill="1" applyBorder="1" applyAlignment="1">
      <alignment horizontal="center" vertical="center"/>
    </xf>
    <xf numFmtId="0" fontId="15" fillId="0" borderId="70" xfId="1" applyFont="1" applyFill="1" applyBorder="1" applyAlignment="1">
      <alignment horizontal="center" vertical="center"/>
    </xf>
    <xf numFmtId="0" fontId="16" fillId="0" borderId="23" xfId="1" applyFont="1" applyBorder="1" applyAlignment="1">
      <alignment horizontal="left" vertical="center" wrapText="1"/>
    </xf>
    <xf numFmtId="0" fontId="16" fillId="0" borderId="69" xfId="1" applyFont="1" applyBorder="1" applyAlignment="1">
      <alignment horizontal="left" vertical="center"/>
    </xf>
    <xf numFmtId="0" fontId="16" fillId="0" borderId="70" xfId="1" applyFont="1" applyBorder="1" applyAlignment="1">
      <alignment horizontal="left" vertical="center"/>
    </xf>
    <xf numFmtId="0" fontId="16" fillId="0" borderId="69" xfId="1" applyFont="1" applyBorder="1" applyAlignment="1">
      <alignment horizontal="left" vertical="center" wrapText="1"/>
    </xf>
    <xf numFmtId="0" fontId="16" fillId="0" borderId="71" xfId="1" applyFont="1" applyBorder="1" applyAlignment="1">
      <alignment horizontal="left" vertical="center" wrapText="1"/>
    </xf>
    <xf numFmtId="0" fontId="15" fillId="0" borderId="58" xfId="1" applyFont="1" applyFill="1" applyBorder="1" applyAlignment="1">
      <alignment horizontal="center" vertical="center"/>
    </xf>
    <xf numFmtId="0" fontId="15" fillId="0" borderId="52" xfId="1" applyFont="1" applyFill="1" applyBorder="1" applyAlignment="1">
      <alignment horizontal="center" vertical="center"/>
    </xf>
    <xf numFmtId="0" fontId="15" fillId="0" borderId="6" xfId="1" applyFont="1" applyFill="1" applyBorder="1" applyAlignment="1">
      <alignment horizontal="center" vertical="center"/>
    </xf>
    <xf numFmtId="0" fontId="16" fillId="0" borderId="5" xfId="1" applyFont="1" applyBorder="1" applyAlignment="1">
      <alignment horizontal="left" vertical="center" wrapText="1"/>
    </xf>
    <xf numFmtId="0" fontId="3" fillId="0" borderId="52" xfId="1" applyBorder="1" applyAlignment="1">
      <alignment horizontal="left" vertical="center"/>
    </xf>
    <xf numFmtId="0" fontId="3" fillId="0" borderId="6" xfId="1" applyBorder="1" applyAlignment="1">
      <alignment horizontal="left" vertical="center"/>
    </xf>
    <xf numFmtId="0" fontId="3" fillId="0" borderId="61" xfId="1" applyBorder="1" applyAlignment="1">
      <alignment horizontal="left" vertical="center"/>
    </xf>
    <xf numFmtId="0" fontId="7" fillId="0" borderId="58" xfId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/>
    </xf>
    <xf numFmtId="0" fontId="7" fillId="0" borderId="59" xfId="1" applyFont="1" applyFill="1" applyBorder="1" applyAlignment="1">
      <alignment horizontal="center" vertical="center"/>
    </xf>
    <xf numFmtId="164" fontId="10" fillId="0" borderId="52" xfId="1" applyNumberFormat="1" applyFont="1" applyFill="1" applyBorder="1" applyAlignment="1">
      <alignment horizontal="center" vertical="center"/>
    </xf>
    <xf numFmtId="164" fontId="10" fillId="0" borderId="6" xfId="1" applyNumberFormat="1" applyFont="1" applyFill="1" applyBorder="1" applyAlignment="1">
      <alignment horizontal="center" vertical="center"/>
    </xf>
    <xf numFmtId="0" fontId="7" fillId="0" borderId="52" xfId="1" applyFont="1" applyFill="1" applyBorder="1" applyAlignment="1">
      <alignment horizontal="center" vertical="center" wrapText="1"/>
    </xf>
    <xf numFmtId="0" fontId="7" fillId="0" borderId="59" xfId="1" applyFont="1" applyFill="1" applyBorder="1" applyAlignment="1">
      <alignment horizontal="center" vertical="center" wrapText="1"/>
    </xf>
    <xf numFmtId="0" fontId="9" fillId="0" borderId="60" xfId="1" applyFont="1" applyFill="1" applyBorder="1" applyAlignment="1">
      <alignment horizontal="center" vertical="center"/>
    </xf>
    <xf numFmtId="0" fontId="9" fillId="0" borderId="52" xfId="1" applyFont="1" applyFill="1" applyBorder="1" applyAlignment="1">
      <alignment horizontal="center" vertical="center"/>
    </xf>
    <xf numFmtId="0" fontId="9" fillId="0" borderId="61" xfId="1" applyFont="1" applyFill="1" applyBorder="1" applyAlignment="1">
      <alignment horizontal="center" vertical="center"/>
    </xf>
    <xf numFmtId="0" fontId="12" fillId="0" borderId="58" xfId="1" applyFont="1" applyFill="1" applyBorder="1" applyAlignment="1">
      <alignment horizontal="center" vertical="center" shrinkToFit="1"/>
    </xf>
    <xf numFmtId="0" fontId="12" fillId="0" borderId="52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/>
    </xf>
    <xf numFmtId="0" fontId="12" fillId="0" borderId="52" xfId="1" applyFont="1" applyFill="1" applyBorder="1" applyAlignment="1">
      <alignment horizontal="center" vertical="center"/>
    </xf>
    <xf numFmtId="0" fontId="12" fillId="0" borderId="61" xfId="1" applyFont="1" applyFill="1" applyBorder="1" applyAlignment="1">
      <alignment horizontal="center" vertical="center"/>
    </xf>
    <xf numFmtId="14" fontId="10" fillId="0" borderId="52" xfId="1" applyNumberFormat="1" applyFont="1" applyFill="1" applyBorder="1" applyAlignment="1">
      <alignment horizontal="center" vertical="center"/>
    </xf>
    <xf numFmtId="0" fontId="10" fillId="0" borderId="52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9" fillId="0" borderId="65" xfId="1" applyFont="1" applyFill="1" applyBorder="1" applyAlignment="1">
      <alignment horizontal="center" vertical="center"/>
    </xf>
    <xf numFmtId="0" fontId="9" fillId="0" borderId="66" xfId="1" applyFont="1" applyFill="1" applyBorder="1" applyAlignment="1">
      <alignment horizontal="center" vertical="center"/>
    </xf>
    <xf numFmtId="0" fontId="9" fillId="0" borderId="67" xfId="1" applyFont="1" applyFill="1" applyBorder="1" applyAlignment="1">
      <alignment horizontal="center" vertical="center"/>
    </xf>
    <xf numFmtId="0" fontId="4" fillId="0" borderId="53" xfId="1" applyFont="1" applyBorder="1" applyAlignment="1">
      <alignment horizontal="center" vertical="center" wrapText="1"/>
    </xf>
    <xf numFmtId="0" fontId="4" fillId="0" borderId="54" xfId="1" applyFont="1" applyBorder="1" applyAlignment="1">
      <alignment horizontal="center" vertical="center" wrapText="1"/>
    </xf>
    <xf numFmtId="0" fontId="4" fillId="0" borderId="55" xfId="1" applyFont="1" applyBorder="1" applyAlignment="1">
      <alignment horizontal="center" vertical="center" wrapText="1"/>
    </xf>
    <xf numFmtId="0" fontId="7" fillId="0" borderId="58" xfId="1" applyFont="1" applyFill="1" applyBorder="1" applyAlignment="1">
      <alignment horizontal="center" vertical="center" wrapText="1"/>
    </xf>
    <xf numFmtId="0" fontId="8" fillId="5" borderId="60" xfId="1" applyFont="1" applyFill="1" applyBorder="1" applyAlignment="1">
      <alignment horizontal="center" vertical="center" shrinkToFit="1"/>
    </xf>
    <xf numFmtId="0" fontId="8" fillId="5" borderId="5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7" fillId="0" borderId="63" xfId="1" applyFont="1" applyFill="1" applyBorder="1" applyAlignment="1">
      <alignment horizontal="center" vertical="center" wrapText="1"/>
    </xf>
    <xf numFmtId="0" fontId="7" fillId="0" borderId="6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</xdr:colOff>
      <xdr:row>1</xdr:row>
      <xdr:rowOff>99060</xdr:rowOff>
    </xdr:from>
    <xdr:to>
      <xdr:col>5</xdr:col>
      <xdr:colOff>45720</xdr:colOff>
      <xdr:row>5</xdr:row>
      <xdr:rowOff>192426</xdr:rowOff>
    </xdr:to>
    <xdr:pic>
      <xdr:nvPicPr>
        <xdr:cNvPr id="20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twoCellAnchor>
  <xdr:oneCellAnchor>
    <xdr:from>
      <xdr:col>3</xdr:col>
      <xdr:colOff>7620</xdr:colOff>
      <xdr:row>34</xdr:row>
      <xdr:rowOff>99060</xdr:rowOff>
    </xdr:from>
    <xdr:ext cx="2232660" cy="962046"/>
    <xdr:pic>
      <xdr:nvPicPr>
        <xdr:cNvPr id="21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67</xdr:row>
      <xdr:rowOff>99060</xdr:rowOff>
    </xdr:from>
    <xdr:ext cx="2232660" cy="962046"/>
    <xdr:pic>
      <xdr:nvPicPr>
        <xdr:cNvPr id="22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100</xdr:row>
      <xdr:rowOff>99060</xdr:rowOff>
    </xdr:from>
    <xdr:ext cx="2232660" cy="962046"/>
    <xdr:pic>
      <xdr:nvPicPr>
        <xdr:cNvPr id="2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133</xdr:row>
      <xdr:rowOff>99060</xdr:rowOff>
    </xdr:from>
    <xdr:ext cx="2232660" cy="962046"/>
    <xdr:pic>
      <xdr:nvPicPr>
        <xdr:cNvPr id="24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304800"/>
          <a:ext cx="2232660" cy="962046"/>
        </a:xfrm>
        <a:prstGeom prst="rect">
          <a:avLst/>
        </a:prstGeom>
      </xdr:spPr>
    </xdr:pic>
    <xdr:clientData/>
  </xdr:oneCellAnchor>
  <xdr:oneCellAnchor>
    <xdr:from>
      <xdr:col>3</xdr:col>
      <xdr:colOff>7620</xdr:colOff>
      <xdr:row>166</xdr:row>
      <xdr:rowOff>99060</xdr:rowOff>
    </xdr:from>
    <xdr:ext cx="2232660" cy="962046"/>
    <xdr:pic>
      <xdr:nvPicPr>
        <xdr:cNvPr id="25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620" y="28620720"/>
          <a:ext cx="2232660" cy="96204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182880</xdr:rowOff>
    </xdr:from>
    <xdr:to>
      <xdr:col>3</xdr:col>
      <xdr:colOff>117314</xdr:colOff>
      <xdr:row>0</xdr:row>
      <xdr:rowOff>548640</xdr:rowOff>
    </xdr:to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848834" cy="3657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266946</xdr:rowOff>
    </xdr:from>
    <xdr:to>
      <xdr:col>3</xdr:col>
      <xdr:colOff>99060</xdr:colOff>
      <xdr:row>18</xdr:row>
      <xdr:rowOff>624840</xdr:rowOff>
    </xdr:to>
    <xdr:pic>
      <xdr:nvPicPr>
        <xdr:cNvPr id="3" name="image1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311386"/>
          <a:ext cx="830580" cy="3578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7"/>
  <sheetViews>
    <sheetView showGridLines="0" tabSelected="1" zoomScaleNormal="100" workbookViewId="0">
      <selection activeCell="AV7" sqref="AV7"/>
    </sheetView>
  </sheetViews>
  <sheetFormatPr defaultRowHeight="14.4"/>
  <cols>
    <col min="1" max="1" width="4" style="48" customWidth="1"/>
    <col min="2" max="2" width="5" customWidth="1"/>
    <col min="3" max="3" width="5" style="48" customWidth="1"/>
    <col min="4" max="4" width="26.5546875" customWidth="1"/>
    <col min="5" max="5" width="5" customWidth="1"/>
    <col min="6" max="6" width="5" style="48" customWidth="1"/>
    <col min="7" max="23" width="5" customWidth="1"/>
    <col min="24" max="24" width="0" hidden="1" customWidth="1"/>
    <col min="25" max="25" width="8.88671875" hidden="1" customWidth="1"/>
    <col min="26" max="27" width="14.33203125" hidden="1" customWidth="1"/>
    <col min="28" max="35" width="7.88671875" hidden="1" customWidth="1"/>
    <col min="36" max="36" width="2.44140625" hidden="1" customWidth="1"/>
    <col min="37" max="37" width="4" style="48" hidden="1" customWidth="1"/>
    <col min="38" max="38" width="6" hidden="1" customWidth="1"/>
    <col min="39" max="39" width="31" hidden="1" customWidth="1"/>
    <col min="40" max="42" width="0" hidden="1" customWidth="1"/>
  </cols>
  <sheetData>
    <row r="1" spans="1:42" ht="15" thickBot="1">
      <c r="AB1" s="38" t="s">
        <v>31</v>
      </c>
      <c r="AC1" s="38" t="s">
        <v>32</v>
      </c>
      <c r="AD1" s="38" t="s">
        <v>33</v>
      </c>
      <c r="AE1" s="38" t="s">
        <v>34</v>
      </c>
      <c r="AF1" s="38" t="s">
        <v>36</v>
      </c>
      <c r="AG1" s="38" t="s">
        <v>35</v>
      </c>
      <c r="AH1" s="259" t="s">
        <v>12</v>
      </c>
      <c r="AI1" s="259"/>
      <c r="AJ1" s="39"/>
      <c r="AK1" s="281" t="s">
        <v>37</v>
      </c>
      <c r="AL1" s="281"/>
      <c r="AM1" s="281"/>
      <c r="AN1" s="281"/>
      <c r="AO1" s="281"/>
      <c r="AP1" s="281"/>
    </row>
    <row r="2" spans="1:42" ht="15" thickTop="1">
      <c r="B2" s="271"/>
      <c r="C2" s="265"/>
      <c r="D2" s="265"/>
      <c r="E2" s="265">
        <v>1</v>
      </c>
      <c r="F2" s="265"/>
      <c r="G2" s="265">
        <v>2</v>
      </c>
      <c r="H2" s="265"/>
      <c r="I2" s="265">
        <v>3</v>
      </c>
      <c r="J2" s="265"/>
      <c r="K2" s="265">
        <v>4</v>
      </c>
      <c r="L2" s="266"/>
      <c r="M2" s="40" t="s">
        <v>4</v>
      </c>
      <c r="N2" s="37" t="s">
        <v>17</v>
      </c>
      <c r="O2" s="41" t="s">
        <v>3</v>
      </c>
      <c r="P2" s="273" t="s">
        <v>12</v>
      </c>
      <c r="Q2" s="274"/>
      <c r="R2" s="44" t="s">
        <v>18</v>
      </c>
      <c r="S2" s="5" t="s">
        <v>13</v>
      </c>
      <c r="T2" s="44" t="s">
        <v>19</v>
      </c>
      <c r="U2" s="5" t="s">
        <v>14</v>
      </c>
      <c r="V2" s="44" t="s">
        <v>15</v>
      </c>
      <c r="W2" s="63" t="s">
        <v>16</v>
      </c>
      <c r="X2" s="64" t="s">
        <v>47</v>
      </c>
      <c r="Z2" s="19" t="str">
        <f>IF(B9="","",B9)</f>
        <v>N.MACEDONIA</v>
      </c>
      <c r="AA2" s="19" t="str">
        <f>IF(E9="","",E9)</f>
        <v>KOSOVO</v>
      </c>
      <c r="AB2" s="20">
        <f>IF(L11="","",SUM(L11:L16,N11:N16,P11:P16,R11:R16,T11:T16))</f>
        <v>74</v>
      </c>
      <c r="AC2" s="20">
        <f>IF(L11="","",SUM(M11:M16,O11:O16,Q11:Q16,S11:S16,U11:U16))</f>
        <v>107</v>
      </c>
      <c r="AD2" s="21">
        <f>IF(L11="","",SUM(V11:V16))</f>
        <v>1</v>
      </c>
      <c r="AE2" s="21">
        <f>IF(L11="","",SUM(W11:W16))</f>
        <v>9</v>
      </c>
      <c r="AF2" s="21">
        <f>IF(L11="","",IF(V9=3,1,0))</f>
        <v>0</v>
      </c>
      <c r="AG2" s="21">
        <f>IF(L11="","",IF(W9=3,1,0))</f>
        <v>1</v>
      </c>
      <c r="AH2" s="20">
        <f>IF(V9="","",V9)</f>
        <v>0</v>
      </c>
      <c r="AI2" s="20">
        <f>IF(W9="","",W9)</f>
        <v>3</v>
      </c>
      <c r="AJ2" s="50"/>
      <c r="AK2" s="1" t="s">
        <v>39</v>
      </c>
      <c r="AL2" s="1" t="s">
        <v>38</v>
      </c>
      <c r="AM2" s="281" t="s">
        <v>40</v>
      </c>
      <c r="AN2" s="281"/>
      <c r="AO2" s="281"/>
      <c r="AP2" s="281"/>
    </row>
    <row r="3" spans="1:42">
      <c r="B3" s="9">
        <v>1</v>
      </c>
      <c r="C3" s="267" t="s">
        <v>111</v>
      </c>
      <c r="D3" s="268"/>
      <c r="E3" s="45"/>
      <c r="F3" s="45"/>
      <c r="G3" s="30" t="str">
        <f>IF(V29="","",IF(C3=Z4,AH4,AI4))</f>
        <v/>
      </c>
      <c r="H3" s="30" t="str">
        <f>IF(V29="","",IF(C4=AA4,AI4,AH4))</f>
        <v/>
      </c>
      <c r="I3" s="30">
        <f>IF(V9="","",IF(C3=Z2,AH2,AI2))</f>
        <v>0</v>
      </c>
      <c r="J3" s="30">
        <f>IF(V9="","",IF(C5=AA2,AI2,AH2))</f>
        <v>3</v>
      </c>
      <c r="K3" s="30">
        <f>IF(V59="","",IF(C3=Z7,AH7,AI7))</f>
        <v>1</v>
      </c>
      <c r="L3" s="24">
        <f>IF(V59="","",IF(C6=AA7,AI7,AH7))</f>
        <v>3</v>
      </c>
      <c r="M3" s="42">
        <f>IF(N3="","",N3+O3)</f>
        <v>2</v>
      </c>
      <c r="N3" s="30">
        <f>IF($AF$2="","",SUMIF($Z$2:$Z$7,PROPER(C3),$AF$2:$AF$7)+SUMIF($AA$2:$AA$7,PROPER(C3),$AG$2:$AG$7))</f>
        <v>0</v>
      </c>
      <c r="O3" s="31">
        <f>IF($AF$2="","",SUMIF($Z$2:$Z$7,PROPER(C3),$AG$2:$AG$7)+SUMIF($AA$2:$AA$7,PROPER(C3),$AF$2:$AF$7))</f>
        <v>2</v>
      </c>
      <c r="P3" s="42">
        <f>IF($AH$2="","",SUMIF($Z$2:$Z$7,PROPER(C3),$AH$2:$AH$7)+SUMIF($AA$2:$AA$7,PROPER(C3),$AI$2:$AI$7))</f>
        <v>1</v>
      </c>
      <c r="Q3" s="31">
        <f>IF($AH$2="","",SUMIF($Z$2:$Z$7,PROPER(C3),$AI$2:$AI$7)+SUMIF($AA$2:$AA$7,PROPER(C3),$AH$2:$AH$7))</f>
        <v>6</v>
      </c>
      <c r="R3" s="42">
        <f>IF($AD$2="","",SUMIF($Z$2:$Z$7,PROPER(C3),$AD$2:$AD$7)+SUMIF($AA$2:$AA$7,PROPER(C3),$AE$2:$AE$7))</f>
        <v>5</v>
      </c>
      <c r="S3" s="31">
        <f>IF($AD$2="","",SUMIF($Z$2:$Z$7,PROPER(C3),$AE$2:$AE$7)+SUMIF($AA$2:$AA$7,PROPER(C3),$AD$2:$AD$7))</f>
        <v>19</v>
      </c>
      <c r="T3" s="42">
        <f>IF($AB$2="","",SUMIF($Z$2:$Z$7,PROPER(C3),$AB$2:$AB$7)+SUMIF($AA$2:$AA$7,PROPER(C3),$AC$2:$AC$7))</f>
        <v>188</v>
      </c>
      <c r="U3" s="31">
        <f>IF($AB$2="","",SUMIF($Z$2:$Z$7,PROPER(C3),$AC$2:$AC$7)+SUMIF($AA$2:$AA$7,PROPER(C3),$AB$2:$AB$7))</f>
        <v>245</v>
      </c>
      <c r="V3" s="61">
        <f>IF(N3="","",(N3*2+O3*1)+((P3-Q3)/100)+((R3-S3)/1000)+((T3-U3)/10000))</f>
        <v>1.9302999999999999</v>
      </c>
      <c r="W3" s="24">
        <f>IF(V3="","",RANK(V3,$V$3:$V$6,0))</f>
        <v>3</v>
      </c>
      <c r="X3" s="65"/>
      <c r="Z3" s="19" t="str">
        <f>IF(B19="","",B19)</f>
        <v/>
      </c>
      <c r="AA3" s="19" t="str">
        <f>IF(E19="","",E19)</f>
        <v/>
      </c>
      <c r="AB3" s="20" t="str">
        <f>IF(L21="","",SUM(L21:L26,N21:N26,P21:P26,R21:R26,T21:T26,))</f>
        <v/>
      </c>
      <c r="AC3" s="20" t="str">
        <f>IF(L21="","",SUM(M21:M26,O21:O26,Q21:Q26,S21:S26,U21:U26,))</f>
        <v/>
      </c>
      <c r="AD3" s="21" t="str">
        <f>IF(L21="","",SUM(V21:V26))</f>
        <v/>
      </c>
      <c r="AE3" s="21" t="str">
        <f>IF(L21="","",SUM(W21:W26))</f>
        <v/>
      </c>
      <c r="AF3" s="21" t="str">
        <f>IF(L21="","",IF(V19=3,1,0))</f>
        <v/>
      </c>
      <c r="AG3" s="21" t="str">
        <f>IF(L21="","",IF(W19=3,1,0))</f>
        <v/>
      </c>
      <c r="AH3" s="20" t="str">
        <f>IF(V19="","",V19)</f>
        <v/>
      </c>
      <c r="AI3" s="20" t="str">
        <f>IF(W19="","",W19)</f>
        <v/>
      </c>
      <c r="AJ3" s="50"/>
      <c r="AK3" s="1">
        <v>1</v>
      </c>
      <c r="AL3" s="1">
        <v>1</v>
      </c>
      <c r="AM3" s="255" t="s">
        <v>114</v>
      </c>
      <c r="AN3" s="255"/>
      <c r="AO3" s="255"/>
      <c r="AP3" s="255"/>
    </row>
    <row r="4" spans="1:42">
      <c r="B4" s="9">
        <v>2</v>
      </c>
      <c r="C4" s="267"/>
      <c r="D4" s="268"/>
      <c r="E4" s="30" t="str">
        <f>IF(H3="","",H3)</f>
        <v/>
      </c>
      <c r="F4" s="30" t="str">
        <f>IF(G3="","",G3)</f>
        <v/>
      </c>
      <c r="G4" s="45"/>
      <c r="H4" s="45"/>
      <c r="I4" s="30" t="str">
        <f>IF(V49="","",IF(C4=Z6,AH6,AI6))</f>
        <v/>
      </c>
      <c r="J4" s="30" t="str">
        <f>IF(V49="","",IF(C5=AA6,AI6,AH6))</f>
        <v/>
      </c>
      <c r="K4" s="30" t="str">
        <f>IF(V19="","",IF(C4=Z3,AH3,AI3))</f>
        <v/>
      </c>
      <c r="L4" s="24" t="str">
        <f>IF(V19="","",IF(C6=AA3,AI3,AH3))</f>
        <v/>
      </c>
      <c r="M4" s="42">
        <f t="shared" ref="M4:M6" si="0">IF(N4="","",N4+O4)</f>
        <v>0</v>
      </c>
      <c r="N4" s="30">
        <f t="shared" ref="N4:N6" si="1">IF($AF$2="","",SUMIF($Z$2:$Z$7,PROPER(C4),$AF$2:$AF$7)+SUMIF($AA$2:$AA$7,PROPER(C4),$AG$2:$AG$7))</f>
        <v>0</v>
      </c>
      <c r="O4" s="31">
        <f t="shared" ref="O4:O6" si="2">IF($AF$2="","",SUMIF($Z$2:$Z$7,PROPER(C4),$AG$2:$AG$7)+SUMIF($AA$2:$AA$7,PROPER(C4),$AF$2:$AF$7))</f>
        <v>0</v>
      </c>
      <c r="P4" s="42">
        <f t="shared" ref="P4:P6" si="3">IF($AH$2="","",SUMIF($Z$2:$Z$7,PROPER(C4),$AH$2:$AH$7)+SUMIF($AA$2:$AA$7,PROPER(C4),$AI$2:$AI$7))</f>
        <v>0</v>
      </c>
      <c r="Q4" s="31">
        <f t="shared" ref="Q4:Q6" si="4">IF($AH$2="","",SUMIF($Z$2:$Z$7,PROPER(C4),$AI$2:$AI$7)+SUMIF($AA$2:$AA$7,PROPER(C4),$AH$2:$AH$7))</f>
        <v>0</v>
      </c>
      <c r="R4" s="42">
        <f t="shared" ref="R4:R6" si="5">IF($AD$2="","",SUMIF($Z$2:$Z$7,PROPER(C4),$AD$2:$AD$7)+SUMIF($AA$2:$AA$7,PROPER(C4),$AE$2:$AE$7))</f>
        <v>0</v>
      </c>
      <c r="S4" s="31">
        <f t="shared" ref="S4:S6" si="6">IF($AD$2="","",SUMIF($Z$2:$Z$7,PROPER(C4),$AE$2:$AE$7)+SUMIF($AA$2:$AA$7,PROPER(C4),$AD$2:$AD$7))</f>
        <v>0</v>
      </c>
      <c r="T4" s="42">
        <f t="shared" ref="T4:T6" si="7">IF($AB$2="","",SUMIF($Z$2:$Z$7,PROPER(C4),$AB$2:$AB$7)+SUMIF($AA$2:$AA$7,PROPER(C4),$AC$2:$AC$7))</f>
        <v>0</v>
      </c>
      <c r="U4" s="31">
        <f t="shared" ref="U4:U6" si="8">IF($AB$2="","",SUMIF($Z$2:$Z$7,PROPER(C4),$AC$2:$AC$7)+SUMIF($AA$2:$AA$7,PROPER(C4),$AB$2:$AB$7))</f>
        <v>0</v>
      </c>
      <c r="V4" s="61">
        <f t="shared" ref="V4:V6" si="9">IF(N4="","",(N4*2+O4*1)+((P4-Q4)/100)+((R4-S4)/1000)+((T4-U4)/10000))</f>
        <v>0</v>
      </c>
      <c r="W4" s="24">
        <f t="shared" ref="W4:W6" si="10">IF(V4="","",RANK(V4,$V$3:$V$6,0))</f>
        <v>4</v>
      </c>
      <c r="X4" s="65"/>
      <c r="Z4" s="19" t="str">
        <f>IF(B29="","",B29)</f>
        <v>Team 1</v>
      </c>
      <c r="AA4" s="19" t="str">
        <f>IF(E29="","",E29)</f>
        <v>Team 2</v>
      </c>
      <c r="AB4" s="20" t="str">
        <f>IF(L31="","",SUM(L31:L36,N31:N36,P31:P36,R31:R36,T31:T36,))</f>
        <v/>
      </c>
      <c r="AC4" s="20" t="str">
        <f>IF(M31="","",SUM(M31:M36,O31:O36,Q31:Q36,S31:S36,U31:U36,))</f>
        <v/>
      </c>
      <c r="AD4" s="21" t="str">
        <f>IF(L31="","",SUM(V31:V36))</f>
        <v/>
      </c>
      <c r="AE4" s="21" t="str">
        <f>IF(M31="","",SUM(W31:W36))</f>
        <v/>
      </c>
      <c r="AF4" s="21" t="str">
        <f>IF(L31="","",IF(V29=3,1,0))</f>
        <v/>
      </c>
      <c r="AG4" s="21" t="str">
        <f>IF(M31="","",IF(W29=3,1,0))</f>
        <v/>
      </c>
      <c r="AH4" s="20" t="str">
        <f>IF(V29="","",V29)</f>
        <v/>
      </c>
      <c r="AI4" s="20" t="str">
        <f>IF(W29="","",W29)</f>
        <v/>
      </c>
      <c r="AJ4" s="50"/>
      <c r="AK4" s="1">
        <v>2</v>
      </c>
      <c r="AL4" s="1">
        <v>2</v>
      </c>
      <c r="AM4" s="255" t="s">
        <v>115</v>
      </c>
      <c r="AN4" s="255"/>
      <c r="AO4" s="255"/>
      <c r="AP4" s="255"/>
    </row>
    <row r="5" spans="1:42">
      <c r="B5" s="9">
        <v>3</v>
      </c>
      <c r="C5" s="267" t="s">
        <v>113</v>
      </c>
      <c r="D5" s="268"/>
      <c r="E5" s="30">
        <f>IF(J3="","",J3)</f>
        <v>3</v>
      </c>
      <c r="F5" s="30">
        <f>IF(I3="","",I3)</f>
        <v>0</v>
      </c>
      <c r="G5" s="30" t="str">
        <f>IF(J4="","",J4)</f>
        <v/>
      </c>
      <c r="H5" s="30" t="str">
        <f>IF(I4="","",I4)</f>
        <v/>
      </c>
      <c r="I5" s="45"/>
      <c r="J5" s="45"/>
      <c r="K5" s="30">
        <f>IF(V39="","",IF(C5=Z5,AH5,AI5))</f>
        <v>3</v>
      </c>
      <c r="L5" s="24">
        <f>IF(V39="","",IF(AA5=Z5,AI5,AH5))</f>
        <v>0</v>
      </c>
      <c r="M5" s="42">
        <f t="shared" si="0"/>
        <v>2</v>
      </c>
      <c r="N5" s="30">
        <f t="shared" si="1"/>
        <v>2</v>
      </c>
      <c r="O5" s="31">
        <f t="shared" si="2"/>
        <v>0</v>
      </c>
      <c r="P5" s="42">
        <f t="shared" si="3"/>
        <v>6</v>
      </c>
      <c r="Q5" s="31">
        <f t="shared" si="4"/>
        <v>0</v>
      </c>
      <c r="R5" s="42">
        <f t="shared" si="5"/>
        <v>18</v>
      </c>
      <c r="S5" s="31">
        <f t="shared" si="6"/>
        <v>4</v>
      </c>
      <c r="T5" s="42">
        <f t="shared" si="7"/>
        <v>224</v>
      </c>
      <c r="U5" s="31">
        <f t="shared" si="8"/>
        <v>173</v>
      </c>
      <c r="V5" s="61">
        <f t="shared" si="9"/>
        <v>4.0790999999999995</v>
      </c>
      <c r="W5" s="24">
        <f t="shared" si="10"/>
        <v>1</v>
      </c>
      <c r="X5" s="65"/>
      <c r="Z5" s="19" t="str">
        <f>IF(B39="","",B39)</f>
        <v>MONTENEGRO</v>
      </c>
      <c r="AA5" s="19" t="str">
        <f>IF(E39="","",E39)</f>
        <v>KOSOVO</v>
      </c>
      <c r="AB5" s="20">
        <f>IF(L41="","",SUM(L41:L46,N41:N46,P41:P46,R41:R46,T41:T46,))</f>
        <v>99</v>
      </c>
      <c r="AC5" s="20">
        <f>IF(M41="","",SUM(M41:M46,O41:O46,Q41:Q46,S41:S46,U41:U46,))</f>
        <v>117</v>
      </c>
      <c r="AD5" s="21">
        <f>IF(L41="","",SUM(V41:V46))</f>
        <v>3</v>
      </c>
      <c r="AE5" s="21">
        <f>IF(M41="","",SUM(W41:W46))</f>
        <v>9</v>
      </c>
      <c r="AF5" s="21">
        <f>IF(L41="","",IF(V39=3,1,0))</f>
        <v>0</v>
      </c>
      <c r="AG5" s="21">
        <f>IF(M41="","",IF(W39=3,1,0))</f>
        <v>1</v>
      </c>
      <c r="AH5" s="20">
        <f>IF(V39="","",V39)</f>
        <v>0</v>
      </c>
      <c r="AI5" s="20">
        <f>IF(W39="","",W39)</f>
        <v>3</v>
      </c>
      <c r="AJ5" s="50"/>
      <c r="AK5" s="1">
        <v>3</v>
      </c>
      <c r="AL5" s="49">
        <v>9</v>
      </c>
      <c r="AM5" s="255" t="s">
        <v>116</v>
      </c>
      <c r="AN5" s="255"/>
      <c r="AO5" s="255"/>
      <c r="AP5" s="255"/>
    </row>
    <row r="6" spans="1:42" ht="15" thickBot="1">
      <c r="B6" s="10">
        <v>4</v>
      </c>
      <c r="C6" s="269" t="s">
        <v>112</v>
      </c>
      <c r="D6" s="270"/>
      <c r="E6" s="32">
        <f>IF(L3="","",L3)</f>
        <v>3</v>
      </c>
      <c r="F6" s="32">
        <f>IF(K3="","",K3)</f>
        <v>1</v>
      </c>
      <c r="G6" s="32" t="str">
        <f>IF(L4="","",L4)</f>
        <v/>
      </c>
      <c r="H6" s="32" t="str">
        <f>IF(K4="","",K4)</f>
        <v/>
      </c>
      <c r="I6" s="32">
        <f>IF(L5="","",L5)</f>
        <v>0</v>
      </c>
      <c r="J6" s="32">
        <f>IF(K5="","",K5)</f>
        <v>3</v>
      </c>
      <c r="K6" s="46"/>
      <c r="L6" s="47"/>
      <c r="M6" s="43">
        <f t="shared" si="0"/>
        <v>2</v>
      </c>
      <c r="N6" s="32">
        <f t="shared" si="1"/>
        <v>1</v>
      </c>
      <c r="O6" s="33">
        <f t="shared" si="2"/>
        <v>1</v>
      </c>
      <c r="P6" s="43">
        <f t="shared" si="3"/>
        <v>3</v>
      </c>
      <c r="Q6" s="33">
        <f t="shared" si="4"/>
        <v>4</v>
      </c>
      <c r="R6" s="43">
        <f t="shared" si="5"/>
        <v>13</v>
      </c>
      <c r="S6" s="33">
        <f t="shared" si="6"/>
        <v>13</v>
      </c>
      <c r="T6" s="43">
        <f t="shared" si="7"/>
        <v>237</v>
      </c>
      <c r="U6" s="33">
        <f t="shared" si="8"/>
        <v>231</v>
      </c>
      <c r="V6" s="62">
        <f t="shared" si="9"/>
        <v>2.9906000000000001</v>
      </c>
      <c r="W6" s="26">
        <f t="shared" si="10"/>
        <v>2</v>
      </c>
      <c r="X6" s="66"/>
      <c r="Z6" s="19" t="str">
        <f>IF(B49="","",B49)</f>
        <v>Team 2</v>
      </c>
      <c r="AA6" s="19" t="str">
        <f>IF(E49="","",E49)</f>
        <v>Team 3</v>
      </c>
      <c r="AB6" s="20" t="str">
        <f>IF(L51="","",SUM(L51:L56,N51:N56,P51:P56,R51:R56,T51:T56,))</f>
        <v/>
      </c>
      <c r="AC6" s="20" t="str">
        <f>IF(M51="","",SUM(M51:M56,O51:O56,Q51:Q56,S51:S56,U51:U56,))</f>
        <v/>
      </c>
      <c r="AD6" s="21" t="str">
        <f>IF(L51="","",SUM(V51:V56))</f>
        <v/>
      </c>
      <c r="AE6" s="21" t="str">
        <f>IF(M51="","",SUM(W51:W56))</f>
        <v/>
      </c>
      <c r="AF6" s="21" t="str">
        <f>IF(L51="","",IF(V49=3,1,0))</f>
        <v/>
      </c>
      <c r="AG6" s="21" t="str">
        <f>IF(M51="","",IF(W49=3,1,0))</f>
        <v/>
      </c>
      <c r="AH6" s="20" t="str">
        <f>IF(V49="","",V49)</f>
        <v/>
      </c>
      <c r="AI6" s="20" t="str">
        <f>IF(W49="","",W49)</f>
        <v/>
      </c>
      <c r="AJ6" s="50"/>
      <c r="AK6" s="1">
        <v>4</v>
      </c>
      <c r="AL6" s="49">
        <v>10</v>
      </c>
      <c r="AM6" s="255" t="s">
        <v>117</v>
      </c>
      <c r="AN6" s="255"/>
      <c r="AO6" s="255"/>
      <c r="AP6" s="255"/>
    </row>
    <row r="7" spans="1:42" ht="15.6" thickTop="1" thickBot="1">
      <c r="B7" s="8"/>
      <c r="C7" s="18"/>
      <c r="D7" s="17"/>
      <c r="E7" s="8"/>
      <c r="F7" s="18"/>
      <c r="G7" s="8"/>
      <c r="H7" s="8"/>
      <c r="I7" s="8"/>
      <c r="J7" s="8"/>
      <c r="K7" s="2"/>
      <c r="L7" s="2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Z7" s="19" t="str">
        <f>IF(B59="","",B59)</f>
        <v>N.MACEDONIA</v>
      </c>
      <c r="AA7" s="19" t="str">
        <f>IF(E59="","",E59)</f>
        <v>MONTENEGRO</v>
      </c>
      <c r="AB7" s="20">
        <f>IF(L61="","",SUM(L61:L66,N61:N66,P61:P66,R61:R66,T61:T66,))</f>
        <v>114</v>
      </c>
      <c r="AC7" s="20">
        <f>IF(M61="","",SUM(M61:M66,O61:O66,Q61:Q66,S61:S66,U61:U66,))</f>
        <v>138</v>
      </c>
      <c r="AD7" s="21">
        <f>IF(L61="","",SUM(V61:V66))</f>
        <v>4</v>
      </c>
      <c r="AE7" s="21">
        <f>IF(M61="","",SUM(W61:W66))</f>
        <v>10</v>
      </c>
      <c r="AF7" s="21">
        <f>IF(L61="","",IF(V59=3,1,0))</f>
        <v>0</v>
      </c>
      <c r="AG7" s="21">
        <f>IF(M61="","",IF(W59=3,1,0))</f>
        <v>1</v>
      </c>
      <c r="AH7" s="20">
        <f>IF(V59="","",V59)</f>
        <v>1</v>
      </c>
      <c r="AI7" s="20">
        <f>IF(W59="","",W59)</f>
        <v>3</v>
      </c>
      <c r="AJ7" s="50"/>
      <c r="AK7" s="1">
        <v>5</v>
      </c>
      <c r="AL7" s="49">
        <v>17</v>
      </c>
      <c r="AM7" s="255" t="s">
        <v>118</v>
      </c>
      <c r="AN7" s="255"/>
      <c r="AO7" s="255"/>
      <c r="AP7" s="255"/>
    </row>
    <row r="8" spans="1:42" ht="15.6" thickTop="1" thickBot="1">
      <c r="B8" s="272" t="s">
        <v>25</v>
      </c>
      <c r="C8" s="272"/>
      <c r="V8" s="279" t="s">
        <v>24</v>
      </c>
      <c r="W8" s="280"/>
      <c r="AK8" s="1">
        <v>6</v>
      </c>
      <c r="AL8" s="49">
        <v>18</v>
      </c>
      <c r="AM8" s="255" t="s">
        <v>119</v>
      </c>
      <c r="AN8" s="255"/>
      <c r="AO8" s="255"/>
      <c r="AP8" s="255"/>
    </row>
    <row r="9" spans="1:42" ht="15" thickTop="1">
      <c r="A9" s="59" t="s">
        <v>41</v>
      </c>
      <c r="B9" s="294" t="s">
        <v>111</v>
      </c>
      <c r="C9" s="295"/>
      <c r="D9" s="296"/>
      <c r="E9" s="295" t="s">
        <v>113</v>
      </c>
      <c r="F9" s="295"/>
      <c r="G9" s="295"/>
      <c r="H9" s="295"/>
      <c r="I9" s="295"/>
      <c r="J9" s="295"/>
      <c r="K9" s="296"/>
      <c r="L9" s="265" t="s">
        <v>21</v>
      </c>
      <c r="M9" s="265"/>
      <c r="N9" s="277">
        <v>43869</v>
      </c>
      <c r="O9" s="265"/>
      <c r="P9" s="265" t="s">
        <v>22</v>
      </c>
      <c r="Q9" s="265"/>
      <c r="R9" s="278">
        <v>0.375</v>
      </c>
      <c r="S9" s="265"/>
      <c r="T9" s="7" t="s">
        <v>23</v>
      </c>
      <c r="U9" s="14">
        <v>1</v>
      </c>
      <c r="V9" s="28">
        <f>IF(V11="","",SUM(IF(V11=3,1,0),IF(V12=3,1,0),IF(V13=3,1,0),IF(V15=3,1,0),IF(V16=3,1,0)))</f>
        <v>0</v>
      </c>
      <c r="W9" s="29">
        <f>IF(W11="","",SUM(IF(W11=3,1,0),IF(W12=3,1,0),IF(W13=3,1,0),IF(W15=3,1,0),IF(W16=3,1,0)))</f>
        <v>3</v>
      </c>
      <c r="AK9" s="1">
        <v>7</v>
      </c>
      <c r="AL9" s="49"/>
      <c r="AM9" s="281"/>
      <c r="AN9" s="281"/>
      <c r="AO9" s="281"/>
      <c r="AP9" s="281"/>
    </row>
    <row r="10" spans="1:42" ht="15" thickBot="1">
      <c r="A10" s="258">
        <v>1</v>
      </c>
      <c r="B10" s="300"/>
      <c r="C10" s="301"/>
      <c r="D10" s="302"/>
      <c r="E10" s="301"/>
      <c r="F10" s="301"/>
      <c r="G10" s="301"/>
      <c r="H10" s="301"/>
      <c r="I10" s="301"/>
      <c r="J10" s="301"/>
      <c r="K10" s="302"/>
      <c r="L10" s="275" t="s">
        <v>5</v>
      </c>
      <c r="M10" s="275"/>
      <c r="N10" s="275" t="s">
        <v>6</v>
      </c>
      <c r="O10" s="275"/>
      <c r="P10" s="275" t="s">
        <v>7</v>
      </c>
      <c r="Q10" s="275"/>
      <c r="R10" s="275" t="s">
        <v>8</v>
      </c>
      <c r="S10" s="275"/>
      <c r="T10" s="275" t="s">
        <v>9</v>
      </c>
      <c r="U10" s="275"/>
      <c r="V10" s="275" t="s">
        <v>20</v>
      </c>
      <c r="W10" s="276"/>
      <c r="AK10" s="1">
        <v>8</v>
      </c>
      <c r="AL10" s="49"/>
      <c r="AM10" s="281"/>
      <c r="AN10" s="281"/>
      <c r="AO10" s="281"/>
      <c r="AP10" s="281"/>
    </row>
    <row r="11" spans="1:42" ht="15" thickTop="1">
      <c r="B11" s="13" t="s">
        <v>0</v>
      </c>
      <c r="C11" s="14">
        <v>18</v>
      </c>
      <c r="D11" s="34" t="str">
        <f>IF(ISERROR(IF(C11="","",VLOOKUP(C11,$AL$3:$AP$22,2,FALSE))),"",IF(C11="","",VLOOKUP(C11,$AL$3:$AP$22,2,FALSE)))</f>
        <v>Teodor VOLKANOVSKI</v>
      </c>
      <c r="E11" s="14" t="s">
        <v>10</v>
      </c>
      <c r="F11" s="14">
        <v>2</v>
      </c>
      <c r="G11" s="260" t="str">
        <f>IF(ISERROR(IF(F11="","",VLOOKUP(F11,$AL$3:$AP$22,2,FALSE))),"",IF(F11="","",VLOOKUP(F11,$AL$3:$AP$22,2,FALSE)))</f>
        <v>Fatih KARABAXHAKU</v>
      </c>
      <c r="H11" s="260"/>
      <c r="I11" s="260"/>
      <c r="J11" s="260"/>
      <c r="K11" s="260"/>
      <c r="L11" s="14">
        <v>6</v>
      </c>
      <c r="M11" s="14">
        <v>11</v>
      </c>
      <c r="N11" s="14">
        <v>7</v>
      </c>
      <c r="O11" s="14">
        <v>11</v>
      </c>
      <c r="P11" s="14">
        <v>10</v>
      </c>
      <c r="Q11" s="14">
        <v>12</v>
      </c>
      <c r="R11" s="14"/>
      <c r="S11" s="14"/>
      <c r="T11" s="14"/>
      <c r="U11" s="14"/>
      <c r="V11" s="57">
        <f>IF(L11="","",SUM(IF(L11&gt;M11,1,0),IF(N11&gt;O11,1,0),IF(P11&gt;Q11,1,0),IF(R11&gt;S11,1,0),IF(T11&gt;U11,1,0)))</f>
        <v>0</v>
      </c>
      <c r="W11" s="58">
        <f>IF(L11="","",SUM(IF(L11&lt;M11,1,0),IF(N11&lt;O11,1,0),IF(P11&lt;Q11,1,0),IF(R11&lt;S11,1,0),IF(T11&lt;U11,1,0)))</f>
        <v>3</v>
      </c>
      <c r="AK11" s="1">
        <v>9</v>
      </c>
      <c r="AL11" s="49"/>
      <c r="AM11" s="281"/>
      <c r="AN11" s="281"/>
      <c r="AO11" s="281"/>
      <c r="AP11" s="281"/>
    </row>
    <row r="12" spans="1:42">
      <c r="B12" s="9" t="s">
        <v>1</v>
      </c>
      <c r="C12" s="1">
        <v>17</v>
      </c>
      <c r="D12" s="35" t="str">
        <f>IF(ISERROR(IF(C12="","",VLOOKUP(C12,$AL$3:$AP$22,2,FALSE))),"",IF(C12="","",VLOOKUP(C12,$AL$3:$AP$22,2,FALSE)))</f>
        <v>Daniel GLAVEVSKI ZHOU</v>
      </c>
      <c r="E12" s="1" t="s">
        <v>11</v>
      </c>
      <c r="F12" s="1">
        <v>1</v>
      </c>
      <c r="G12" s="261" t="str">
        <f t="shared" ref="G12:G16" si="11">IF(ISERROR(IF(F12="","",VLOOKUP(F12,$AL$3:$AP$22,2,FALSE))),"",IF(F12="","",VLOOKUP(F12,$AL$3:$AP$22,2,FALSE)))</f>
        <v xml:space="preserve">Aulon BIVOLAKU </v>
      </c>
      <c r="H12" s="261"/>
      <c r="I12" s="261"/>
      <c r="J12" s="261"/>
      <c r="K12" s="261"/>
      <c r="L12" s="1">
        <v>10</v>
      </c>
      <c r="M12" s="1">
        <v>12</v>
      </c>
      <c r="N12" s="1">
        <v>10</v>
      </c>
      <c r="O12" s="1">
        <v>12</v>
      </c>
      <c r="P12" s="1">
        <v>11</v>
      </c>
      <c r="Q12" s="1">
        <v>5</v>
      </c>
      <c r="R12" s="1">
        <v>4</v>
      </c>
      <c r="S12" s="1">
        <v>11</v>
      </c>
      <c r="T12" s="1"/>
      <c r="U12" s="1"/>
      <c r="V12" s="30">
        <f>IF(L12="","",SUM(IF(L12&gt;M12,1,0),IF(N12&gt;O12,1,0),IF(P12&gt;Q12,1,0),IF(R12&gt;S12,1,0),IF(T12&gt;U12,1,0)))</f>
        <v>1</v>
      </c>
      <c r="W12" s="31">
        <f>IF(L12="","",SUM(IF(L12&lt;M12,1,0),IF(N12&lt;O12,1,0),IF(P12&lt;Q12,1,0),IF(R12&lt;S12,1,0),IF(T12&lt;U12,1,0)))</f>
        <v>3</v>
      </c>
      <c r="AK12" s="1">
        <v>10</v>
      </c>
      <c r="AL12" s="49"/>
      <c r="AM12" s="281"/>
      <c r="AN12" s="281"/>
      <c r="AO12" s="281"/>
      <c r="AP12" s="281"/>
    </row>
    <row r="13" spans="1:42">
      <c r="B13" s="264" t="s">
        <v>2</v>
      </c>
      <c r="C13" s="56">
        <v>18</v>
      </c>
      <c r="D13" s="54" t="str">
        <f t="shared" ref="D13:D16" si="12">IF(ISERROR(IF(C13="","",VLOOKUP(C13,$AL$3:$AP$22,2,FALSE))),"",IF(C13="","",VLOOKUP(C13,$AL$3:$AP$22,2,FALSE)))</f>
        <v>Teodor VOLKANOVSKI</v>
      </c>
      <c r="E13" s="283" t="s">
        <v>2</v>
      </c>
      <c r="F13" s="56">
        <v>1</v>
      </c>
      <c r="G13" s="262" t="str">
        <f t="shared" si="11"/>
        <v xml:space="preserve">Aulon BIVOLAKU </v>
      </c>
      <c r="H13" s="262"/>
      <c r="I13" s="262"/>
      <c r="J13" s="262"/>
      <c r="K13" s="262"/>
      <c r="L13" s="281">
        <v>5</v>
      </c>
      <c r="M13" s="281">
        <v>11</v>
      </c>
      <c r="N13" s="281">
        <v>7</v>
      </c>
      <c r="O13" s="281">
        <v>11</v>
      </c>
      <c r="P13" s="281">
        <v>4</v>
      </c>
      <c r="Q13" s="281">
        <v>11</v>
      </c>
      <c r="R13" s="281"/>
      <c r="S13" s="281"/>
      <c r="T13" s="281"/>
      <c r="U13" s="281"/>
      <c r="V13" s="284">
        <f>IF(L13="","",SUM(IF(L13&gt;M13,1,0),IF(N13&gt;O13,1,0),IF(P13&gt;Q13,1,0),IF(R13&gt;S13,1,0),IF(T13&gt;U13,1,0)))</f>
        <v>0</v>
      </c>
      <c r="W13" s="285">
        <f>IF(L13="","",SUM(IF(L13&lt;M13,1,0),IF(N13&lt;O13,1,0),IF(P13&lt;Q13,1,0),IF(R13&lt;S13,1,0),IF(T13&lt;U13,1,0)))</f>
        <v>3</v>
      </c>
      <c r="AK13" s="1">
        <v>11</v>
      </c>
      <c r="AL13" s="49"/>
      <c r="AM13" s="281"/>
      <c r="AN13" s="281"/>
      <c r="AO13" s="281"/>
      <c r="AP13" s="281"/>
    </row>
    <row r="14" spans="1:42">
      <c r="B14" s="264"/>
      <c r="C14" s="55">
        <v>17</v>
      </c>
      <c r="D14" s="53" t="str">
        <f t="shared" si="12"/>
        <v>Daniel GLAVEVSKI ZHOU</v>
      </c>
      <c r="E14" s="283"/>
      <c r="F14" s="55">
        <v>2</v>
      </c>
      <c r="G14" s="263" t="str">
        <f t="shared" si="11"/>
        <v>Fatih KARABAXHAKU</v>
      </c>
      <c r="H14" s="263"/>
      <c r="I14" s="263"/>
      <c r="J14" s="263"/>
      <c r="K14" s="263"/>
      <c r="L14" s="281"/>
      <c r="M14" s="281"/>
      <c r="N14" s="281"/>
      <c r="O14" s="281"/>
      <c r="P14" s="281"/>
      <c r="Q14" s="281"/>
      <c r="R14" s="281"/>
      <c r="S14" s="281"/>
      <c r="T14" s="281"/>
      <c r="U14" s="281"/>
      <c r="V14" s="284"/>
      <c r="W14" s="285"/>
      <c r="AK14" s="1">
        <v>12</v>
      </c>
      <c r="AL14" s="49"/>
      <c r="AM14" s="281"/>
      <c r="AN14" s="281"/>
      <c r="AO14" s="281"/>
      <c r="AP14" s="281"/>
    </row>
    <row r="15" spans="1:42">
      <c r="B15" s="9" t="s">
        <v>0</v>
      </c>
      <c r="C15" s="1">
        <v>18</v>
      </c>
      <c r="D15" s="35" t="str">
        <f t="shared" si="12"/>
        <v>Teodor VOLKANOVSKI</v>
      </c>
      <c r="E15" s="1" t="s">
        <v>11</v>
      </c>
      <c r="F15" s="1">
        <v>1</v>
      </c>
      <c r="G15" s="261" t="str">
        <f t="shared" si="11"/>
        <v xml:space="preserve">Aulon BIVOLAKU </v>
      </c>
      <c r="H15" s="261"/>
      <c r="I15" s="261"/>
      <c r="J15" s="261"/>
      <c r="K15" s="261"/>
      <c r="L15" s="1"/>
      <c r="M15" s="1"/>
      <c r="N15" s="1"/>
      <c r="O15" s="1"/>
      <c r="P15" s="1"/>
      <c r="Q15" s="1"/>
      <c r="R15" s="1"/>
      <c r="S15" s="1"/>
      <c r="T15" s="1"/>
      <c r="U15" s="1"/>
      <c r="V15" s="30" t="str">
        <f>IF(L15="","",SUM(IF(L15&gt;M15,1,0),IF(N15&gt;O15,1,0),IF(P15&gt;Q15,1,0),IF(R15&gt;S15,1,0),IF(T15&gt;U15,1,0)))</f>
        <v/>
      </c>
      <c r="W15" s="31" t="str">
        <f>IF(L15="","",SUM(IF(L15&lt;M15,1,0),IF(N15&lt;O15,1,0),IF(P15&lt;Q15,1,0),IF(R15&lt;S15,1,0),IF(T15&lt;U15,1,0)))</f>
        <v/>
      </c>
      <c r="AK15" s="1">
        <v>13</v>
      </c>
      <c r="AL15" s="49"/>
      <c r="AM15" s="281"/>
      <c r="AN15" s="281"/>
      <c r="AO15" s="281"/>
      <c r="AP15" s="281"/>
    </row>
    <row r="16" spans="1:42" ht="15" thickBot="1">
      <c r="B16" s="10" t="s">
        <v>1</v>
      </c>
      <c r="C16" s="6">
        <v>17</v>
      </c>
      <c r="D16" s="36" t="str">
        <f t="shared" si="12"/>
        <v>Daniel GLAVEVSKI ZHOU</v>
      </c>
      <c r="E16" s="6" t="s">
        <v>10</v>
      </c>
      <c r="F16" s="6">
        <v>2</v>
      </c>
      <c r="G16" s="282" t="str">
        <f t="shared" si="11"/>
        <v>Fatih KARABAXHAKU</v>
      </c>
      <c r="H16" s="282"/>
      <c r="I16" s="282"/>
      <c r="J16" s="282"/>
      <c r="K16" s="282"/>
      <c r="L16" s="6"/>
      <c r="M16" s="6"/>
      <c r="N16" s="6"/>
      <c r="O16" s="6"/>
      <c r="P16" s="6"/>
      <c r="Q16" s="6"/>
      <c r="R16" s="6"/>
      <c r="S16" s="6"/>
      <c r="T16" s="6"/>
      <c r="U16" s="6"/>
      <c r="V16" s="32" t="str">
        <f>IF(L16="","",SUM(IF(L16&gt;M16,1,0),IF(N16&gt;O16,1,0),IF(P16&gt;Q16,1,0),IF(R16&gt;S16,1,0),IF(T16&gt;U16,1,0)))</f>
        <v/>
      </c>
      <c r="W16" s="33" t="str">
        <f>IF(L16="","",SUM(IF(L16&lt;M16,1,0),IF(N16&lt;O16,1,0),IF(P16&lt;Q16,1,0),IF(R16&lt;S16,1,0),IF(T16&lt;U16,1,0)))</f>
        <v/>
      </c>
      <c r="AK16" s="1">
        <v>14</v>
      </c>
      <c r="AL16" s="49"/>
      <c r="AM16" s="281"/>
      <c r="AN16" s="281"/>
      <c r="AO16" s="281"/>
      <c r="AP16" s="281"/>
    </row>
    <row r="17" spans="1:42" ht="15.6" hidden="1" thickTop="1" thickBot="1">
      <c r="AK17" s="1">
        <v>15</v>
      </c>
      <c r="AL17" s="49"/>
      <c r="AM17" s="281"/>
      <c r="AN17" s="281"/>
      <c r="AO17" s="281"/>
      <c r="AP17" s="281"/>
    </row>
    <row r="18" spans="1:42" ht="15.6" hidden="1" thickTop="1" thickBot="1">
      <c r="B18" s="272" t="s">
        <v>25</v>
      </c>
      <c r="C18" s="272"/>
      <c r="V18" s="279" t="s">
        <v>24</v>
      </c>
      <c r="W18" s="280"/>
      <c r="AK18" s="1">
        <v>16</v>
      </c>
      <c r="AL18" s="49"/>
      <c r="AM18" s="281"/>
      <c r="AN18" s="281"/>
      <c r="AO18" s="281"/>
      <c r="AP18" s="281"/>
    </row>
    <row r="19" spans="1:42" ht="15" hidden="1" thickTop="1">
      <c r="A19" s="59" t="s">
        <v>42</v>
      </c>
      <c r="B19" s="294"/>
      <c r="C19" s="295"/>
      <c r="D19" s="296"/>
      <c r="E19" s="295"/>
      <c r="F19" s="295"/>
      <c r="G19" s="295"/>
      <c r="H19" s="295"/>
      <c r="I19" s="295"/>
      <c r="J19" s="295"/>
      <c r="K19" s="296"/>
      <c r="L19" s="265" t="s">
        <v>21</v>
      </c>
      <c r="M19" s="265"/>
      <c r="N19" s="265"/>
      <c r="O19" s="265"/>
      <c r="P19" s="265" t="s">
        <v>22</v>
      </c>
      <c r="Q19" s="265"/>
      <c r="R19" s="265"/>
      <c r="S19" s="265"/>
      <c r="T19" s="7" t="s">
        <v>23</v>
      </c>
      <c r="U19" s="7"/>
      <c r="V19" s="28" t="str">
        <f>IF(V21="","",SUM(IF(V21=3,1,0),IF(V22=3,1,0),IF(V23=3,1,0),IF(V25=3,1,0),IF(V26=3,1,0)))</f>
        <v/>
      </c>
      <c r="W19" s="29" t="str">
        <f>IF(W21="","",SUM(IF(W21=3,1,0),IF(W22=3,1,0),IF(W23=3,1,0),IF(W25=3,1,0),IF(W26=3,1,0)))</f>
        <v/>
      </c>
      <c r="AK19" s="1">
        <v>17</v>
      </c>
      <c r="AL19" s="49"/>
      <c r="AM19" s="281"/>
      <c r="AN19" s="281"/>
      <c r="AO19" s="281"/>
      <c r="AP19" s="281"/>
    </row>
    <row r="20" spans="1:42" ht="15" hidden="1" thickBot="1">
      <c r="A20" s="48">
        <v>2</v>
      </c>
      <c r="B20" s="297"/>
      <c r="C20" s="298"/>
      <c r="D20" s="299"/>
      <c r="E20" s="298"/>
      <c r="F20" s="298"/>
      <c r="G20" s="298"/>
      <c r="H20" s="298"/>
      <c r="I20" s="298"/>
      <c r="J20" s="298"/>
      <c r="K20" s="299"/>
      <c r="L20" s="275" t="s">
        <v>5</v>
      </c>
      <c r="M20" s="275"/>
      <c r="N20" s="275" t="s">
        <v>6</v>
      </c>
      <c r="O20" s="275"/>
      <c r="P20" s="275" t="s">
        <v>7</v>
      </c>
      <c r="Q20" s="275"/>
      <c r="R20" s="275" t="s">
        <v>8</v>
      </c>
      <c r="S20" s="275"/>
      <c r="T20" s="275" t="s">
        <v>9</v>
      </c>
      <c r="U20" s="275"/>
      <c r="V20" s="275" t="s">
        <v>20</v>
      </c>
      <c r="W20" s="276"/>
      <c r="AK20" s="1">
        <v>18</v>
      </c>
      <c r="AL20" s="49"/>
      <c r="AM20" s="281"/>
      <c r="AN20" s="281"/>
      <c r="AO20" s="281"/>
      <c r="AP20" s="281"/>
    </row>
    <row r="21" spans="1:42" ht="15" hidden="1" thickTop="1">
      <c r="B21" s="13" t="s">
        <v>0</v>
      </c>
      <c r="C21" s="14"/>
      <c r="D21" s="34" t="str">
        <f>IF(ISERROR(IF(C21="","",VLOOKUP(C21,$AL$3:$AP$22,2,FALSE))),"",IF(C21="","",VLOOKUP(C21,$AL$3:$AP$22,2,FALSE)))</f>
        <v/>
      </c>
      <c r="E21" s="14" t="s">
        <v>10</v>
      </c>
      <c r="F21" s="14"/>
      <c r="G21" s="260" t="str">
        <f>IF(ISERROR(IF(F21="","",VLOOKUP(F21,$AL$3:$AP$22,2,FALSE))),"",IF(F21="","",VLOOKUP(F21,$AL$3:$AP$22,2,FALSE)))</f>
        <v/>
      </c>
      <c r="H21" s="260"/>
      <c r="I21" s="260"/>
      <c r="J21" s="260"/>
      <c r="K21" s="260"/>
      <c r="L21" s="15"/>
      <c r="M21" s="16"/>
      <c r="N21" s="15"/>
      <c r="O21" s="16"/>
      <c r="P21" s="15"/>
      <c r="Q21" s="16"/>
      <c r="R21" s="15"/>
      <c r="S21" s="16"/>
      <c r="T21" s="15"/>
      <c r="U21" s="16"/>
      <c r="V21" s="22" t="str">
        <f>IF(L21="","",SUM(IF(L21&gt;M21,1,0),IF(N21&gt;O21,1,0),IF(P21&gt;Q21,1,0),IF(R21&gt;S21,1,0),IF(T21&gt;U21,1,0)))</f>
        <v/>
      </c>
      <c r="W21" s="23" t="str">
        <f>IF(L21="","",SUM(IF(L21&lt;M21,1,0),IF(N21&lt;O21,1,0),IF(P21&lt;Q21,1,0),IF(R21&lt;S21,1,0),IF(T21&lt;U21,1,0)))</f>
        <v/>
      </c>
      <c r="AK21" s="1">
        <v>19</v>
      </c>
      <c r="AL21" s="49"/>
      <c r="AM21" s="281"/>
      <c r="AN21" s="281"/>
      <c r="AO21" s="281"/>
      <c r="AP21" s="281"/>
    </row>
    <row r="22" spans="1:42" hidden="1">
      <c r="B22" s="9" t="s">
        <v>1</v>
      </c>
      <c r="C22" s="1"/>
      <c r="D22" s="35" t="str">
        <f>IF(ISERROR(IF(C22="","",VLOOKUP(C22,$AL$3:$AP$22,2,FALSE))),"",IF(C22="","",VLOOKUP(C22,$AL$3:$AP$22,2,FALSE)))</f>
        <v/>
      </c>
      <c r="E22" s="1" t="s">
        <v>11</v>
      </c>
      <c r="F22" s="1"/>
      <c r="G22" s="261" t="str">
        <f t="shared" ref="G22:G26" si="13">IF(ISERROR(IF(F22="","",VLOOKUP(F22,$AL$3:$AP$22,2,FALSE))),"",IF(F22="","",VLOOKUP(F22,$AL$3:$AP$22,2,FALSE)))</f>
        <v/>
      </c>
      <c r="H22" s="261"/>
      <c r="I22" s="261"/>
      <c r="J22" s="261"/>
      <c r="K22" s="261"/>
      <c r="L22" s="3"/>
      <c r="M22" s="4"/>
      <c r="N22" s="3"/>
      <c r="O22" s="4"/>
      <c r="P22" s="3"/>
      <c r="Q22" s="4"/>
      <c r="R22" s="3"/>
      <c r="S22" s="4"/>
      <c r="T22" s="3"/>
      <c r="U22" s="4"/>
      <c r="V22" s="24" t="str">
        <f>IF(L22="","",SUM(IF(L22&gt;M22,1,0),IF(N22&gt;O22,1,0),IF(P22&gt;Q22,1,0),IF(R22&gt;S22,1,0),IF(T22&gt;U22,1,0)))</f>
        <v/>
      </c>
      <c r="W22" s="25" t="str">
        <f>IF(L22="","",SUM(IF(L22&lt;M22,1,0),IF(N22&lt;O22,1,0),IF(P22&lt;Q22,1,0),IF(R22&lt;S22,1,0),IF(T22&lt;U22,1,0)))</f>
        <v/>
      </c>
      <c r="AK22" s="1">
        <v>20</v>
      </c>
      <c r="AL22" s="49"/>
      <c r="AM22" s="281"/>
      <c r="AN22" s="281"/>
      <c r="AO22" s="281"/>
      <c r="AP22" s="281"/>
    </row>
    <row r="23" spans="1:42" ht="14.4" hidden="1" customHeight="1">
      <c r="B23" s="264" t="s">
        <v>2</v>
      </c>
      <c r="C23" s="51"/>
      <c r="D23" s="54" t="str">
        <f t="shared" ref="D23:D26" si="14">IF(ISERROR(IF(C23="","",VLOOKUP(C23,$AL$3:$AP$22,2,FALSE))),"",IF(C23="","",VLOOKUP(C23,$AL$3:$AP$22,2,FALSE)))</f>
        <v/>
      </c>
      <c r="E23" s="283" t="s">
        <v>2</v>
      </c>
      <c r="F23" s="56"/>
      <c r="G23" s="262" t="str">
        <f t="shared" si="13"/>
        <v/>
      </c>
      <c r="H23" s="262"/>
      <c r="I23" s="262"/>
      <c r="J23" s="262"/>
      <c r="K23" s="262"/>
      <c r="L23" s="286"/>
      <c r="M23" s="288"/>
      <c r="N23" s="286"/>
      <c r="O23" s="288"/>
      <c r="P23" s="286"/>
      <c r="Q23" s="288"/>
      <c r="R23" s="286"/>
      <c r="S23" s="288"/>
      <c r="T23" s="286"/>
      <c r="U23" s="288"/>
      <c r="V23" s="290" t="str">
        <f>IF(L23="","",SUM(IF(L23&gt;M23,1,0),IF(N23&gt;O23,1,0),IF(P23&gt;Q23,1,0),IF(R23&gt;S23,1,0),IF(T23&gt;U23,1,0)))</f>
        <v/>
      </c>
      <c r="W23" s="292" t="str">
        <f>IF(L23="","",SUM(IF(L23&lt;M23,1,0),IF(N23&lt;O23,1,0),IF(P23&lt;Q23,1,0),IF(R23&lt;S23,1,0),IF(T23&lt;U23,1,0)))</f>
        <v/>
      </c>
    </row>
    <row r="24" spans="1:42" hidden="1">
      <c r="B24" s="264"/>
      <c r="C24" s="52"/>
      <c r="D24" s="53" t="str">
        <f t="shared" si="14"/>
        <v/>
      </c>
      <c r="E24" s="283"/>
      <c r="F24" s="55"/>
      <c r="G24" s="263" t="str">
        <f t="shared" si="13"/>
        <v/>
      </c>
      <c r="H24" s="263"/>
      <c r="I24" s="263"/>
      <c r="J24" s="263"/>
      <c r="K24" s="263"/>
      <c r="L24" s="287"/>
      <c r="M24" s="289"/>
      <c r="N24" s="287"/>
      <c r="O24" s="289"/>
      <c r="P24" s="287"/>
      <c r="Q24" s="289"/>
      <c r="R24" s="287"/>
      <c r="S24" s="289"/>
      <c r="T24" s="287"/>
      <c r="U24" s="289"/>
      <c r="V24" s="291"/>
      <c r="W24" s="293"/>
    </row>
    <row r="25" spans="1:42" hidden="1">
      <c r="B25" s="9" t="s">
        <v>0</v>
      </c>
      <c r="C25" s="1"/>
      <c r="D25" s="35" t="str">
        <f t="shared" si="14"/>
        <v/>
      </c>
      <c r="E25" s="1" t="s">
        <v>11</v>
      </c>
      <c r="F25" s="1"/>
      <c r="G25" s="261" t="str">
        <f t="shared" si="13"/>
        <v/>
      </c>
      <c r="H25" s="261"/>
      <c r="I25" s="261"/>
      <c r="J25" s="261"/>
      <c r="K25" s="261"/>
      <c r="L25" s="3"/>
      <c r="M25" s="4"/>
      <c r="N25" s="3"/>
      <c r="O25" s="4"/>
      <c r="P25" s="3"/>
      <c r="Q25" s="4"/>
      <c r="R25" s="3"/>
      <c r="S25" s="4"/>
      <c r="T25" s="3"/>
      <c r="U25" s="4"/>
      <c r="V25" s="24" t="str">
        <f>IF(L25="","",SUM(IF(L25&gt;M25,1,0),IF(N25&gt;O25,1,0),IF(P25&gt;Q25,1,0),IF(R25&gt;S25,1,0),IF(T25&gt;U25,1,0)))</f>
        <v/>
      </c>
      <c r="W25" s="25" t="str">
        <f>IF(L25="","",SUM(IF(L25&lt;M25,1,0),IF(N25&lt;O25,1,0),IF(P25&lt;Q25,1,0),IF(R25&lt;S25,1,0),IF(T25&lt;U25,1,0)))</f>
        <v/>
      </c>
    </row>
    <row r="26" spans="1:42" ht="15" hidden="1" thickBot="1">
      <c r="B26" s="10" t="s">
        <v>1</v>
      </c>
      <c r="C26" s="6"/>
      <c r="D26" s="36" t="str">
        <f t="shared" si="14"/>
        <v/>
      </c>
      <c r="E26" s="6" t="s">
        <v>10</v>
      </c>
      <c r="F26" s="6"/>
      <c r="G26" s="282" t="str">
        <f t="shared" si="13"/>
        <v/>
      </c>
      <c r="H26" s="282"/>
      <c r="I26" s="282"/>
      <c r="J26" s="282"/>
      <c r="K26" s="282"/>
      <c r="L26" s="11"/>
      <c r="M26" s="12"/>
      <c r="N26" s="11"/>
      <c r="O26" s="12"/>
      <c r="P26" s="11"/>
      <c r="Q26" s="12"/>
      <c r="R26" s="11"/>
      <c r="S26" s="12"/>
      <c r="T26" s="11"/>
      <c r="U26" s="12"/>
      <c r="V26" s="26" t="str">
        <f>IF(L26="","",SUM(IF(L26&gt;M26,1,0),IF(N26&gt;O26,1,0),IF(P26&gt;Q26,1,0),IF(R26&gt;S26,1,0),IF(T26&gt;U26,1,0)))</f>
        <v/>
      </c>
      <c r="W26" s="27" t="str">
        <f>IF(L26="","",SUM(IF(L26&lt;M26,1,0),IF(N26&lt;O26,1,0),IF(P26&lt;Q26,1,0),IF(R26&lt;S26,1,0),IF(T26&lt;U26,1,0)))</f>
        <v/>
      </c>
    </row>
    <row r="27" spans="1:42" ht="15.6" hidden="1" thickTop="1" thickBot="1"/>
    <row r="28" spans="1:42" ht="15.6" hidden="1" thickTop="1" thickBot="1">
      <c r="B28" s="272" t="s">
        <v>26</v>
      </c>
      <c r="C28" s="272"/>
      <c r="V28" s="279" t="s">
        <v>24</v>
      </c>
      <c r="W28" s="280"/>
      <c r="AK28" s="303" t="s">
        <v>48</v>
      </c>
      <c r="AL28" s="304"/>
      <c r="AM28" s="304"/>
      <c r="AN28" s="305"/>
    </row>
    <row r="29" spans="1:42" ht="15" hidden="1" thickTop="1">
      <c r="A29" s="59" t="s">
        <v>43</v>
      </c>
      <c r="B29" s="294" t="s">
        <v>28</v>
      </c>
      <c r="C29" s="295"/>
      <c r="D29" s="296"/>
      <c r="E29" s="295" t="s">
        <v>29</v>
      </c>
      <c r="F29" s="295"/>
      <c r="G29" s="295"/>
      <c r="H29" s="295"/>
      <c r="I29" s="295"/>
      <c r="J29" s="295"/>
      <c r="K29" s="296"/>
      <c r="L29" s="265" t="s">
        <v>21</v>
      </c>
      <c r="M29" s="265"/>
      <c r="N29" s="277">
        <v>43869</v>
      </c>
      <c r="O29" s="265"/>
      <c r="P29" s="265" t="s">
        <v>22</v>
      </c>
      <c r="Q29" s="265"/>
      <c r="R29" s="278">
        <v>0.46875</v>
      </c>
      <c r="S29" s="265"/>
      <c r="T29" s="7" t="s">
        <v>23</v>
      </c>
      <c r="U29" s="14">
        <v>1</v>
      </c>
      <c r="V29" s="28" t="str">
        <f>IF(V31="","",SUM(IF(V31=3,1,0),IF(V32=3,1,0),IF(V33=3,1,0),IF(V35=3,1,0),IF(V36=3,1,0)))</f>
        <v/>
      </c>
      <c r="W29" s="29" t="str">
        <f>IF(W31="","",SUM(IF(W31=3,1,0),IF(W32=3,1,0),IF(W33=3,1,0),IF(W35=3,1,0),IF(W36=3,1,0)))</f>
        <v/>
      </c>
      <c r="AK29" s="60">
        <v>1</v>
      </c>
      <c r="AL29" s="306" t="str">
        <f>IF(W3="","",IF(X3="",INDEX($C$3:$C$6,MATCH(AK29,$W$3:$W$6,0)),INDEX($C$3:$C$6,MATCH(AK29,$X$3:$X$6,0))))</f>
        <v>KOSOVO</v>
      </c>
      <c r="AM29" s="307"/>
      <c r="AN29" s="308"/>
    </row>
    <row r="30" spans="1:42" ht="15" hidden="1" thickBot="1">
      <c r="A30" s="48">
        <v>3</v>
      </c>
      <c r="B30" s="297"/>
      <c r="C30" s="298"/>
      <c r="D30" s="299"/>
      <c r="E30" s="298"/>
      <c r="F30" s="298"/>
      <c r="G30" s="298"/>
      <c r="H30" s="298"/>
      <c r="I30" s="298"/>
      <c r="J30" s="298"/>
      <c r="K30" s="299"/>
      <c r="L30" s="275" t="s">
        <v>5</v>
      </c>
      <c r="M30" s="275"/>
      <c r="N30" s="275" t="s">
        <v>6</v>
      </c>
      <c r="O30" s="275"/>
      <c r="P30" s="275" t="s">
        <v>7</v>
      </c>
      <c r="Q30" s="275"/>
      <c r="R30" s="275" t="s">
        <v>8</v>
      </c>
      <c r="S30" s="275"/>
      <c r="T30" s="275" t="s">
        <v>9</v>
      </c>
      <c r="U30" s="275"/>
      <c r="V30" s="275" t="s">
        <v>20</v>
      </c>
      <c r="W30" s="276"/>
      <c r="AK30" s="60">
        <v>2</v>
      </c>
      <c r="AL30" s="306" t="str">
        <f>IF(W4="","",IF(X4="",INDEX($C$3:$C$6,MATCH(AK30,$W$3:$W$6,0)),INDEX($C$3:$C$6,MATCH(AK30,$X$3:$X$6,0))))</f>
        <v>MONTENEGRO</v>
      </c>
      <c r="AM30" s="307"/>
      <c r="AN30" s="308"/>
    </row>
    <row r="31" spans="1:42" ht="15" hidden="1" thickTop="1">
      <c r="B31" s="13" t="s">
        <v>0</v>
      </c>
      <c r="C31" s="14"/>
      <c r="D31" s="34" t="str">
        <f>IF(ISERROR(IF(C31="","",VLOOKUP(C31,$AL$3:$AP$22,2,FALSE))),"",IF(C31="","",VLOOKUP(C31,$AL$3:$AP$22,2,FALSE)))</f>
        <v/>
      </c>
      <c r="E31" s="14" t="s">
        <v>10</v>
      </c>
      <c r="F31" s="14"/>
      <c r="G31" s="260" t="str">
        <f>IF(ISERROR(IF(F31="","",VLOOKUP(F31,$AL$3:$AP$22,2,FALSE))),"",IF(F31="","",VLOOKUP(F31,$AL$3:$AP$22,2,FALSE)))</f>
        <v/>
      </c>
      <c r="H31" s="260"/>
      <c r="I31" s="260"/>
      <c r="J31" s="260"/>
      <c r="K31" s="260"/>
      <c r="L31" s="15"/>
      <c r="M31" s="16"/>
      <c r="N31" s="15"/>
      <c r="O31" s="16"/>
      <c r="P31" s="15"/>
      <c r="Q31" s="16"/>
      <c r="R31" s="15"/>
      <c r="S31" s="16"/>
      <c r="T31" s="15"/>
      <c r="U31" s="16"/>
      <c r="V31" s="22" t="str">
        <f>IF(L31="","",SUM(IF(L31&gt;M31,1,0),IF(N31&gt;O31,1,0),IF(P31&gt;Q31,1,0),IF(R31&gt;S31,1,0),IF(T31&gt;U31,1,0)))</f>
        <v/>
      </c>
      <c r="W31" s="23" t="str">
        <f>IF(L31="","",SUM(IF(L31&lt;M31,1,0),IF(N31&lt;O31,1,0),IF(P31&lt;Q31,1,0),IF(R31&lt;S31,1,0),IF(T31&lt;U31,1,0)))</f>
        <v/>
      </c>
      <c r="AK31" s="60">
        <v>3</v>
      </c>
      <c r="AL31" s="306" t="str">
        <f t="shared" ref="AL31:AL32" si="15">IF(W5="","",IF(X5="",INDEX($C$3:$C$6,MATCH(AK31,$W$3:$W$6,0)),INDEX($C$3:$C$6,MATCH(AK31,$X$3:$X$6,0))))</f>
        <v>N.MACEDONIA</v>
      </c>
      <c r="AM31" s="307"/>
      <c r="AN31" s="308"/>
    </row>
    <row r="32" spans="1:42" hidden="1">
      <c r="B32" s="9" t="s">
        <v>1</v>
      </c>
      <c r="C32" s="1"/>
      <c r="D32" s="35" t="str">
        <f>IF(ISERROR(IF(C32="","",VLOOKUP(C32,$AL$3:$AP$22,2,FALSE))),"",IF(C32="","",VLOOKUP(C32,$AL$3:$AP$22,2,FALSE)))</f>
        <v/>
      </c>
      <c r="E32" s="1" t="s">
        <v>11</v>
      </c>
      <c r="F32" s="1"/>
      <c r="G32" s="261" t="str">
        <f t="shared" ref="G32:G36" si="16">IF(ISERROR(IF(F32="","",VLOOKUP(F32,$AL$3:$AP$22,2,FALSE))),"",IF(F32="","",VLOOKUP(F32,$AL$3:$AP$22,2,FALSE)))</f>
        <v/>
      </c>
      <c r="H32" s="261"/>
      <c r="I32" s="261"/>
      <c r="J32" s="261"/>
      <c r="K32" s="261"/>
      <c r="L32" s="3"/>
      <c r="M32" s="4"/>
      <c r="N32" s="3"/>
      <c r="O32" s="4"/>
      <c r="P32" s="3"/>
      <c r="Q32" s="4"/>
      <c r="R32" s="3"/>
      <c r="S32" s="4"/>
      <c r="T32" s="3"/>
      <c r="U32" s="4"/>
      <c r="V32" s="24" t="str">
        <f>IF(L32="","",SUM(IF(L32&gt;M32,1,0),IF(N32&gt;O32,1,0),IF(P32&gt;Q32,1,0),IF(R32&gt;S32,1,0),IF(T32&gt;U32,1,0)))</f>
        <v/>
      </c>
      <c r="W32" s="25" t="str">
        <f>IF(L32="","",SUM(IF(L32&lt;M32,1,0),IF(N32&lt;O32,1,0),IF(P32&lt;Q32,1,0),IF(R32&lt;S32,1,0),IF(T32&lt;U32,1,0)))</f>
        <v/>
      </c>
      <c r="AK32" s="60">
        <v>4</v>
      </c>
      <c r="AL32" s="306">
        <f t="shared" si="15"/>
        <v>0</v>
      </c>
      <c r="AM32" s="307"/>
      <c r="AN32" s="308"/>
    </row>
    <row r="33" spans="1:23" ht="14.4" hidden="1" customHeight="1">
      <c r="B33" s="264" t="s">
        <v>2</v>
      </c>
      <c r="C33" s="51"/>
      <c r="D33" s="54" t="str">
        <f t="shared" ref="D33:D36" si="17">IF(ISERROR(IF(C33="","",VLOOKUP(C33,$AL$3:$AP$22,2,FALSE))),"",IF(C33="","",VLOOKUP(C33,$AL$3:$AP$22,2,FALSE)))</f>
        <v/>
      </c>
      <c r="E33" s="283" t="s">
        <v>2</v>
      </c>
      <c r="F33" s="56"/>
      <c r="G33" s="262" t="str">
        <f t="shared" si="16"/>
        <v/>
      </c>
      <c r="H33" s="262"/>
      <c r="I33" s="262"/>
      <c r="J33" s="262"/>
      <c r="K33" s="262"/>
      <c r="L33" s="286"/>
      <c r="M33" s="288"/>
      <c r="N33" s="286"/>
      <c r="O33" s="288"/>
      <c r="P33" s="286"/>
      <c r="Q33" s="288"/>
      <c r="R33" s="286"/>
      <c r="S33" s="288"/>
      <c r="T33" s="286"/>
      <c r="U33" s="288"/>
      <c r="V33" s="290" t="str">
        <f>IF(L33="","",SUM(IF(L33&gt;M33,1,0),IF(N33&gt;O33,1,0),IF(P33&gt;Q33,1,0),IF(R33&gt;S33,1,0),IF(T33&gt;U33,1,0)))</f>
        <v/>
      </c>
      <c r="W33" s="292" t="str">
        <f>IF(L33="","",SUM(IF(L33&lt;M33,1,0),IF(N33&lt;O33,1,0),IF(P33&lt;Q33,1,0),IF(R33&lt;S33,1,0),IF(T33&lt;U33,1,0)))</f>
        <v/>
      </c>
    </row>
    <row r="34" spans="1:23" hidden="1">
      <c r="B34" s="264"/>
      <c r="C34" s="52"/>
      <c r="D34" s="53" t="str">
        <f t="shared" si="17"/>
        <v/>
      </c>
      <c r="E34" s="283"/>
      <c r="F34" s="55"/>
      <c r="G34" s="263" t="str">
        <f t="shared" si="16"/>
        <v/>
      </c>
      <c r="H34" s="263"/>
      <c r="I34" s="263"/>
      <c r="J34" s="263"/>
      <c r="K34" s="263"/>
      <c r="L34" s="287"/>
      <c r="M34" s="289"/>
      <c r="N34" s="287"/>
      <c r="O34" s="289"/>
      <c r="P34" s="287"/>
      <c r="Q34" s="289"/>
      <c r="R34" s="287"/>
      <c r="S34" s="289"/>
      <c r="T34" s="287"/>
      <c r="U34" s="289"/>
      <c r="V34" s="291"/>
      <c r="W34" s="293"/>
    </row>
    <row r="35" spans="1:23" hidden="1">
      <c r="B35" s="9" t="s">
        <v>0</v>
      </c>
      <c r="C35" s="1"/>
      <c r="D35" s="35" t="str">
        <f t="shared" si="17"/>
        <v/>
      </c>
      <c r="E35" s="1" t="s">
        <v>11</v>
      </c>
      <c r="F35" s="1"/>
      <c r="G35" s="261" t="str">
        <f t="shared" si="16"/>
        <v/>
      </c>
      <c r="H35" s="261"/>
      <c r="I35" s="261"/>
      <c r="J35" s="261"/>
      <c r="K35" s="261"/>
      <c r="L35" s="3"/>
      <c r="M35" s="4"/>
      <c r="N35" s="3"/>
      <c r="O35" s="4"/>
      <c r="P35" s="3"/>
      <c r="Q35" s="4"/>
      <c r="R35" s="3"/>
      <c r="S35" s="4"/>
      <c r="T35" s="3"/>
      <c r="U35" s="4"/>
      <c r="V35" s="24" t="str">
        <f>IF(L35="","",SUM(IF(L35&gt;M35,1,0),IF(N35&gt;O35,1,0),IF(P35&gt;Q35,1,0),IF(R35&gt;S35,1,0),IF(T35&gt;U35,1,0)))</f>
        <v/>
      </c>
      <c r="W35" s="25" t="str">
        <f>IF(L35="","",SUM(IF(L35&lt;M35,1,0),IF(N35&lt;O35,1,0),IF(P35&lt;Q35,1,0),IF(R35&lt;S35,1,0),IF(T35&lt;U35,1,0)))</f>
        <v/>
      </c>
    </row>
    <row r="36" spans="1:23" ht="15" hidden="1" thickBot="1">
      <c r="B36" s="10" t="s">
        <v>1</v>
      </c>
      <c r="C36" s="6"/>
      <c r="D36" s="36" t="str">
        <f t="shared" si="17"/>
        <v/>
      </c>
      <c r="E36" s="6" t="s">
        <v>10</v>
      </c>
      <c r="F36" s="6"/>
      <c r="G36" s="282" t="str">
        <f t="shared" si="16"/>
        <v/>
      </c>
      <c r="H36" s="282"/>
      <c r="I36" s="282"/>
      <c r="J36" s="282"/>
      <c r="K36" s="282"/>
      <c r="L36" s="11"/>
      <c r="M36" s="12"/>
      <c r="N36" s="11"/>
      <c r="O36" s="12"/>
      <c r="P36" s="11"/>
      <c r="Q36" s="12"/>
      <c r="R36" s="11"/>
      <c r="S36" s="12"/>
      <c r="T36" s="11"/>
      <c r="U36" s="12"/>
      <c r="V36" s="26" t="str">
        <f>IF(L36="","",SUM(IF(L36&gt;M36,1,0),IF(N36&gt;O36,1,0),IF(P36&gt;Q36,1,0),IF(R36&gt;S36,1,0),IF(T36&gt;U36,1,0)))</f>
        <v/>
      </c>
      <c r="W36" s="27" t="str">
        <f>IF(L36="","",SUM(IF(L36&lt;M36,1,0),IF(N36&lt;O36,1,0),IF(P36&lt;Q36,1,0),IF(R36&lt;S36,1,0),IF(T36&lt;U36,1,0)))</f>
        <v/>
      </c>
    </row>
    <row r="37" spans="1:23" ht="15.6" hidden="1" thickTop="1" thickBot="1"/>
    <row r="38" spans="1:23" ht="15.6" thickTop="1" thickBot="1">
      <c r="B38" s="272" t="s">
        <v>26</v>
      </c>
      <c r="C38" s="272"/>
      <c r="V38" s="279" t="s">
        <v>24</v>
      </c>
      <c r="W38" s="280"/>
    </row>
    <row r="39" spans="1:23" ht="15" thickTop="1">
      <c r="A39" s="59" t="s">
        <v>44</v>
      </c>
      <c r="B39" s="294" t="s">
        <v>112</v>
      </c>
      <c r="C39" s="295"/>
      <c r="D39" s="296"/>
      <c r="E39" s="295" t="s">
        <v>113</v>
      </c>
      <c r="F39" s="295"/>
      <c r="G39" s="295"/>
      <c r="H39" s="295"/>
      <c r="I39" s="295"/>
      <c r="J39" s="295"/>
      <c r="K39" s="296"/>
      <c r="L39" s="265" t="s">
        <v>21</v>
      </c>
      <c r="M39" s="265"/>
      <c r="N39" s="265"/>
      <c r="O39" s="265"/>
      <c r="P39" s="265" t="s">
        <v>22</v>
      </c>
      <c r="Q39" s="265"/>
      <c r="R39" s="265"/>
      <c r="S39" s="265"/>
      <c r="T39" s="7" t="s">
        <v>23</v>
      </c>
      <c r="U39" s="7"/>
      <c r="V39" s="28">
        <f>IF(V41="","",SUM(IF(V41=3,1,0),IF(V42=3,1,0),IF(V43=3,1,0),IF(V45=3,1,0),IF(V46=3,1,0)))</f>
        <v>0</v>
      </c>
      <c r="W39" s="29">
        <f>IF(W41="","",SUM(IF(W41=3,1,0),IF(W42=3,1,0),IF(W43=3,1,0),IF(W45=3,1,0),IF(W46=3,1,0)))</f>
        <v>3</v>
      </c>
    </row>
    <row r="40" spans="1:23" ht="15" thickBot="1">
      <c r="A40" s="258">
        <v>4</v>
      </c>
      <c r="B40" s="297"/>
      <c r="C40" s="298"/>
      <c r="D40" s="299"/>
      <c r="E40" s="298"/>
      <c r="F40" s="298"/>
      <c r="G40" s="298"/>
      <c r="H40" s="298"/>
      <c r="I40" s="298"/>
      <c r="J40" s="298"/>
      <c r="K40" s="299"/>
      <c r="L40" s="275" t="s">
        <v>5</v>
      </c>
      <c r="M40" s="275"/>
      <c r="N40" s="275" t="s">
        <v>6</v>
      </c>
      <c r="O40" s="275"/>
      <c r="P40" s="275" t="s">
        <v>7</v>
      </c>
      <c r="Q40" s="275"/>
      <c r="R40" s="275" t="s">
        <v>8</v>
      </c>
      <c r="S40" s="275"/>
      <c r="T40" s="275" t="s">
        <v>9</v>
      </c>
      <c r="U40" s="275"/>
      <c r="V40" s="275" t="s">
        <v>20</v>
      </c>
      <c r="W40" s="276"/>
    </row>
    <row r="41" spans="1:23" ht="15" thickTop="1">
      <c r="B41" s="13" t="s">
        <v>0</v>
      </c>
      <c r="C41" s="14">
        <v>10</v>
      </c>
      <c r="D41" s="34" t="str">
        <f>IF(ISERROR(IF(C41="","",VLOOKUP(C41,$AL$3:$AP$22,2,FALSE))),"",IF(C41="","",VLOOKUP(C41,$AL$3:$AP$22,2,FALSE)))</f>
        <v>Milos RAHOVIC</v>
      </c>
      <c r="E41" s="14" t="s">
        <v>10</v>
      </c>
      <c r="F41" s="14">
        <v>1</v>
      </c>
      <c r="G41" s="260" t="str">
        <f>IF(ISERROR(IF(F41="","",VLOOKUP(F41,$AL$3:$AP$22,2,FALSE))),"",IF(F41="","",VLOOKUP(F41,$AL$3:$AP$22,2,FALSE)))</f>
        <v xml:space="preserve">Aulon BIVOLAKU </v>
      </c>
      <c r="H41" s="260"/>
      <c r="I41" s="260"/>
      <c r="J41" s="260"/>
      <c r="K41" s="260"/>
      <c r="L41" s="15">
        <v>11</v>
      </c>
      <c r="M41" s="16">
        <v>3</v>
      </c>
      <c r="N41" s="15">
        <v>8</v>
      </c>
      <c r="O41" s="16">
        <v>11</v>
      </c>
      <c r="P41" s="15">
        <v>7</v>
      </c>
      <c r="Q41" s="16">
        <v>11</v>
      </c>
      <c r="R41" s="15">
        <v>9</v>
      </c>
      <c r="S41" s="16">
        <v>11</v>
      </c>
      <c r="T41" s="15"/>
      <c r="U41" s="16"/>
      <c r="V41" s="22">
        <f>IF(L41="","",SUM(IF(L41&gt;M41,1,0),IF(N41&gt;O41,1,0),IF(P41&gt;Q41,1,0),IF(R41&gt;S41,1,0),IF(T41&gt;U41,1,0)))</f>
        <v>1</v>
      </c>
      <c r="W41" s="23">
        <f>IF(L41="","",SUM(IF(L41&lt;M41,1,0),IF(N41&lt;O41,1,0),IF(P41&lt;Q41,1,0),IF(R41&lt;S41,1,0),IF(T41&lt;U41,1,0)))</f>
        <v>3</v>
      </c>
    </row>
    <row r="42" spans="1:23">
      <c r="B42" s="9" t="s">
        <v>1</v>
      </c>
      <c r="C42" s="1">
        <v>9</v>
      </c>
      <c r="D42" s="35" t="str">
        <f>IF(ISERROR(IF(C42="","",VLOOKUP(C42,$AL$3:$AP$22,2,FALSE))),"",IF(C42="","",VLOOKUP(C42,$AL$3:$AP$22,2,FALSE)))</f>
        <v>Elvin Cokovic</v>
      </c>
      <c r="E42" s="1" t="s">
        <v>11</v>
      </c>
      <c r="F42" s="1">
        <v>2</v>
      </c>
      <c r="G42" s="261" t="str">
        <f t="shared" ref="G42:G46" si="18">IF(ISERROR(IF(F42="","",VLOOKUP(F42,$AL$3:$AP$22,2,FALSE))),"",IF(F42="","",VLOOKUP(F42,$AL$3:$AP$22,2,FALSE)))</f>
        <v>Fatih KARABAXHAKU</v>
      </c>
      <c r="H42" s="261"/>
      <c r="I42" s="261"/>
      <c r="J42" s="261"/>
      <c r="K42" s="261"/>
      <c r="L42" s="3">
        <v>5</v>
      </c>
      <c r="M42" s="4">
        <v>11</v>
      </c>
      <c r="N42" s="3">
        <v>4</v>
      </c>
      <c r="O42" s="4">
        <v>11</v>
      </c>
      <c r="P42" s="3">
        <v>7</v>
      </c>
      <c r="Q42" s="4">
        <v>11</v>
      </c>
      <c r="R42" s="3"/>
      <c r="S42" s="4"/>
      <c r="T42" s="3"/>
      <c r="U42" s="4"/>
      <c r="V42" s="24">
        <f>IF(L42="","",SUM(IF(L42&gt;M42,1,0),IF(N42&gt;O42,1,0),IF(P42&gt;Q42,1,0),IF(R42&gt;S42,1,0),IF(T42&gt;U42,1,0)))</f>
        <v>0</v>
      </c>
      <c r="W42" s="25">
        <f>IF(L42="","",SUM(IF(L42&lt;M42,1,0),IF(N42&lt;O42,1,0),IF(P42&lt;Q42,1,0),IF(R42&lt;S42,1,0),IF(T42&lt;U42,1,0)))</f>
        <v>3</v>
      </c>
    </row>
    <row r="43" spans="1:23" ht="14.4" customHeight="1">
      <c r="B43" s="264" t="s">
        <v>2</v>
      </c>
      <c r="C43" s="51">
        <v>10</v>
      </c>
      <c r="D43" s="54" t="str">
        <f t="shared" ref="D43:D46" si="19">IF(ISERROR(IF(C43="","",VLOOKUP(C43,$AL$3:$AP$22,2,FALSE))),"",IF(C43="","",VLOOKUP(C43,$AL$3:$AP$22,2,FALSE)))</f>
        <v>Milos RAHOVIC</v>
      </c>
      <c r="E43" s="283" t="s">
        <v>2</v>
      </c>
      <c r="F43" s="56">
        <v>1</v>
      </c>
      <c r="G43" s="262" t="str">
        <f t="shared" si="18"/>
        <v xml:space="preserve">Aulon BIVOLAKU </v>
      </c>
      <c r="H43" s="262"/>
      <c r="I43" s="262"/>
      <c r="J43" s="262"/>
      <c r="K43" s="262"/>
      <c r="L43" s="286">
        <v>12</v>
      </c>
      <c r="M43" s="288">
        <v>10</v>
      </c>
      <c r="N43" s="286">
        <v>8</v>
      </c>
      <c r="O43" s="288">
        <v>11</v>
      </c>
      <c r="P43" s="286">
        <v>11</v>
      </c>
      <c r="Q43" s="288">
        <v>5</v>
      </c>
      <c r="R43" s="286">
        <v>9</v>
      </c>
      <c r="S43" s="288">
        <v>11</v>
      </c>
      <c r="T43" s="286">
        <v>8</v>
      </c>
      <c r="U43" s="288">
        <v>11</v>
      </c>
      <c r="V43" s="290">
        <f>IF(L43="","",SUM(IF(L43&gt;M43,1,0),IF(N43&gt;O43,1,0),IF(P43&gt;Q43,1,0),IF(R43&gt;S43,1,0),IF(T43&gt;U43,1,0)))</f>
        <v>2</v>
      </c>
      <c r="W43" s="292">
        <f>IF(L43="","",SUM(IF(L43&lt;M43,1,0),IF(N43&lt;O43,1,0),IF(P43&lt;Q43,1,0),IF(R43&lt;S43,1,0),IF(T43&lt;U43,1,0)))</f>
        <v>3</v>
      </c>
    </row>
    <row r="44" spans="1:23">
      <c r="B44" s="264"/>
      <c r="C44" s="52">
        <v>9</v>
      </c>
      <c r="D44" s="53" t="str">
        <f t="shared" si="19"/>
        <v>Elvin Cokovic</v>
      </c>
      <c r="E44" s="283"/>
      <c r="F44" s="55">
        <v>2</v>
      </c>
      <c r="G44" s="263" t="str">
        <f t="shared" si="18"/>
        <v>Fatih KARABAXHAKU</v>
      </c>
      <c r="H44" s="263"/>
      <c r="I44" s="263"/>
      <c r="J44" s="263"/>
      <c r="K44" s="263"/>
      <c r="L44" s="287"/>
      <c r="M44" s="289"/>
      <c r="N44" s="287"/>
      <c r="O44" s="289"/>
      <c r="P44" s="287"/>
      <c r="Q44" s="289"/>
      <c r="R44" s="287"/>
      <c r="S44" s="289"/>
      <c r="T44" s="287"/>
      <c r="U44" s="289"/>
      <c r="V44" s="291"/>
      <c r="W44" s="293"/>
    </row>
    <row r="45" spans="1:23">
      <c r="B45" s="9" t="s">
        <v>0</v>
      </c>
      <c r="C45" s="1">
        <v>10</v>
      </c>
      <c r="D45" s="35" t="str">
        <f t="shared" si="19"/>
        <v>Milos RAHOVIC</v>
      </c>
      <c r="E45" s="1" t="s">
        <v>11</v>
      </c>
      <c r="F45" s="1">
        <v>2</v>
      </c>
      <c r="G45" s="261" t="str">
        <f t="shared" si="18"/>
        <v>Fatih KARABAXHAKU</v>
      </c>
      <c r="H45" s="261"/>
      <c r="I45" s="261"/>
      <c r="J45" s="261"/>
      <c r="K45" s="261"/>
      <c r="L45" s="3"/>
      <c r="M45" s="4"/>
      <c r="N45" s="3"/>
      <c r="O45" s="4"/>
      <c r="P45" s="3"/>
      <c r="Q45" s="4"/>
      <c r="R45" s="3"/>
      <c r="S45" s="4"/>
      <c r="T45" s="3"/>
      <c r="U45" s="4"/>
      <c r="V45" s="24" t="str">
        <f>IF(L45="","",SUM(IF(L45&gt;M45,1,0),IF(N45&gt;O45,1,0),IF(P45&gt;Q45,1,0),IF(R45&gt;S45,1,0),IF(T45&gt;U45,1,0)))</f>
        <v/>
      </c>
      <c r="W45" s="25" t="str">
        <f>IF(L45="","",SUM(IF(L45&lt;M45,1,0),IF(N45&lt;O45,1,0),IF(P45&lt;Q45,1,0),IF(R45&lt;S45,1,0),IF(T45&lt;U45,1,0)))</f>
        <v/>
      </c>
    </row>
    <row r="46" spans="1:23" ht="15" thickBot="1">
      <c r="B46" s="10" t="s">
        <v>1</v>
      </c>
      <c r="C46" s="6">
        <v>9</v>
      </c>
      <c r="D46" s="36" t="str">
        <f t="shared" si="19"/>
        <v>Elvin Cokovic</v>
      </c>
      <c r="E46" s="6" t="s">
        <v>10</v>
      </c>
      <c r="F46" s="6">
        <v>1</v>
      </c>
      <c r="G46" s="282" t="str">
        <f t="shared" si="18"/>
        <v xml:space="preserve">Aulon BIVOLAKU </v>
      </c>
      <c r="H46" s="282"/>
      <c r="I46" s="282"/>
      <c r="J46" s="282"/>
      <c r="K46" s="282"/>
      <c r="L46" s="11"/>
      <c r="M46" s="12"/>
      <c r="N46" s="11"/>
      <c r="O46" s="12"/>
      <c r="P46" s="11"/>
      <c r="Q46" s="12"/>
      <c r="R46" s="11"/>
      <c r="S46" s="12"/>
      <c r="T46" s="11"/>
      <c r="U46" s="12"/>
      <c r="V46" s="26" t="str">
        <f>IF(L46="","",SUM(IF(L46&gt;M46,1,0),IF(N46&gt;O46,1,0),IF(P46&gt;Q46,1,0),IF(R46&gt;S46,1,0),IF(T46&gt;U46,1,0)))</f>
        <v/>
      </c>
      <c r="W46" s="27" t="str">
        <f>IF(L46="","",SUM(IF(L46&lt;M46,1,0),IF(N46&lt;O46,1,0),IF(P46&lt;Q46,1,0),IF(R46&lt;S46,1,0),IF(T46&lt;U46,1,0)))</f>
        <v/>
      </c>
    </row>
    <row r="47" spans="1:23" ht="15.6" hidden="1" thickTop="1" thickBot="1"/>
    <row r="48" spans="1:23" ht="15.6" hidden="1" thickTop="1" thickBot="1">
      <c r="B48" s="272" t="s">
        <v>27</v>
      </c>
      <c r="C48" s="272"/>
      <c r="V48" s="279" t="s">
        <v>24</v>
      </c>
      <c r="W48" s="280"/>
    </row>
    <row r="49" spans="1:23" ht="15" hidden="1" thickTop="1">
      <c r="A49" s="59" t="s">
        <v>45</v>
      </c>
      <c r="B49" s="294" t="s">
        <v>29</v>
      </c>
      <c r="C49" s="295"/>
      <c r="D49" s="296"/>
      <c r="E49" s="295" t="s">
        <v>30</v>
      </c>
      <c r="F49" s="295"/>
      <c r="G49" s="295"/>
      <c r="H49" s="295"/>
      <c r="I49" s="295"/>
      <c r="J49" s="295"/>
      <c r="K49" s="296"/>
      <c r="L49" s="265" t="s">
        <v>21</v>
      </c>
      <c r="M49" s="265"/>
      <c r="N49" s="277">
        <v>43869</v>
      </c>
      <c r="O49" s="265"/>
      <c r="P49" s="265" t="s">
        <v>22</v>
      </c>
      <c r="Q49" s="265"/>
      <c r="R49" s="278">
        <v>0.625</v>
      </c>
      <c r="S49" s="265"/>
      <c r="T49" s="7" t="s">
        <v>23</v>
      </c>
      <c r="U49" s="14">
        <v>1</v>
      </c>
      <c r="V49" s="28" t="str">
        <f>IF(V51="","",SUM(IF(V51=3,1,0),IF(V52=3,1,0),IF(V53=3,1,0),IF(V55=3,1,0),IF(V56=3,1,0)))</f>
        <v/>
      </c>
      <c r="W49" s="29" t="str">
        <f>IF(W51="","",SUM(IF(W51=3,1,0),IF(W52=3,1,0),IF(W53=3,1,0),IF(W55=3,1,0),IF(W56=3,1,0)))</f>
        <v/>
      </c>
    </row>
    <row r="50" spans="1:23" ht="15" hidden="1" thickBot="1">
      <c r="A50" s="48">
        <v>5</v>
      </c>
      <c r="B50" s="297"/>
      <c r="C50" s="298"/>
      <c r="D50" s="299"/>
      <c r="E50" s="298"/>
      <c r="F50" s="298"/>
      <c r="G50" s="298"/>
      <c r="H50" s="298"/>
      <c r="I50" s="298"/>
      <c r="J50" s="298"/>
      <c r="K50" s="299"/>
      <c r="L50" s="275" t="s">
        <v>5</v>
      </c>
      <c r="M50" s="275"/>
      <c r="N50" s="275" t="s">
        <v>6</v>
      </c>
      <c r="O50" s="275"/>
      <c r="P50" s="275" t="s">
        <v>7</v>
      </c>
      <c r="Q50" s="275"/>
      <c r="R50" s="275" t="s">
        <v>8</v>
      </c>
      <c r="S50" s="275"/>
      <c r="T50" s="275" t="s">
        <v>9</v>
      </c>
      <c r="U50" s="275"/>
      <c r="V50" s="275" t="s">
        <v>20</v>
      </c>
      <c r="W50" s="276"/>
    </row>
    <row r="51" spans="1:23" ht="15" hidden="1" thickTop="1">
      <c r="B51" s="13" t="s">
        <v>0</v>
      </c>
      <c r="C51" s="14"/>
      <c r="D51" s="34" t="str">
        <f>IF(ISERROR(IF(C51="","",VLOOKUP(C51,$AL$3:$AP$22,2,FALSE))),"",IF(C51="","",VLOOKUP(C51,$AL$3:$AP$22,2,FALSE)))</f>
        <v/>
      </c>
      <c r="E51" s="14" t="s">
        <v>10</v>
      </c>
      <c r="F51" s="14"/>
      <c r="G51" s="260" t="str">
        <f>IF(ISERROR(IF(F51="","",VLOOKUP(F51,$AL$3:$AP$22,2,FALSE))),"",IF(F51="","",VLOOKUP(F51,$AL$3:$AP$22,2,FALSE)))</f>
        <v/>
      </c>
      <c r="H51" s="260"/>
      <c r="I51" s="260"/>
      <c r="J51" s="260"/>
      <c r="K51" s="260"/>
      <c r="L51" s="15"/>
      <c r="M51" s="16"/>
      <c r="N51" s="15"/>
      <c r="O51" s="16"/>
      <c r="P51" s="15"/>
      <c r="Q51" s="16"/>
      <c r="R51" s="15"/>
      <c r="S51" s="16"/>
      <c r="T51" s="15"/>
      <c r="U51" s="16"/>
      <c r="V51" s="22" t="str">
        <f>IF(L51="","",SUM(IF(L51&gt;M51,1,0),IF(N51&gt;O51,1,0),IF(P51&gt;Q51,1,0),IF(R51&gt;S51,1,0),IF(T51&gt;U51,1,0)))</f>
        <v/>
      </c>
      <c r="W51" s="23" t="str">
        <f>IF(L51="","",SUM(IF(L51&lt;M51,1,0),IF(N51&lt;O51,1,0),IF(P51&lt;Q51,1,0),IF(R51&lt;S51,1,0),IF(T51&lt;U51,1,0)))</f>
        <v/>
      </c>
    </row>
    <row r="52" spans="1:23" hidden="1">
      <c r="B52" s="9" t="s">
        <v>1</v>
      </c>
      <c r="C52" s="1"/>
      <c r="D52" s="35" t="str">
        <f>IF(ISERROR(IF(C52="","",VLOOKUP(C52,$AL$3:$AP$22,2,FALSE))),"",IF(C52="","",VLOOKUP(C52,$AL$3:$AP$22,2,FALSE)))</f>
        <v/>
      </c>
      <c r="E52" s="1" t="s">
        <v>11</v>
      </c>
      <c r="F52" s="1"/>
      <c r="G52" s="261" t="str">
        <f t="shared" ref="G52:G56" si="20">IF(ISERROR(IF(F52="","",VLOOKUP(F52,$AL$3:$AP$22,2,FALSE))),"",IF(F52="","",VLOOKUP(F52,$AL$3:$AP$22,2,FALSE)))</f>
        <v/>
      </c>
      <c r="H52" s="261"/>
      <c r="I52" s="261"/>
      <c r="J52" s="261"/>
      <c r="K52" s="261"/>
      <c r="L52" s="3"/>
      <c r="M52" s="4"/>
      <c r="N52" s="3"/>
      <c r="O52" s="4"/>
      <c r="P52" s="3"/>
      <c r="Q52" s="4"/>
      <c r="R52" s="3"/>
      <c r="S52" s="4"/>
      <c r="T52" s="3"/>
      <c r="U52" s="4"/>
      <c r="V52" s="24" t="str">
        <f>IF(L52="","",SUM(IF(L52&gt;M52,1,0),IF(N52&gt;O52,1,0),IF(P52&gt;Q52,1,0),IF(R52&gt;S52,1,0),IF(T52&gt;U52,1,0)))</f>
        <v/>
      </c>
      <c r="W52" s="25" t="str">
        <f>IF(L52="","",SUM(IF(L52&lt;M52,1,0),IF(N52&lt;O52,1,0),IF(P52&lt;Q52,1,0),IF(R52&lt;S52,1,0),IF(T52&lt;U52,1,0)))</f>
        <v/>
      </c>
    </row>
    <row r="53" spans="1:23" ht="14.4" hidden="1" customHeight="1">
      <c r="B53" s="264" t="s">
        <v>2</v>
      </c>
      <c r="C53" s="51"/>
      <c r="D53" s="54" t="str">
        <f t="shared" ref="D53:D56" si="21">IF(ISERROR(IF(C53="","",VLOOKUP(C53,$AL$3:$AP$22,2,FALSE))),"",IF(C53="","",VLOOKUP(C53,$AL$3:$AP$22,2,FALSE)))</f>
        <v/>
      </c>
      <c r="E53" s="283" t="s">
        <v>2</v>
      </c>
      <c r="F53" s="56"/>
      <c r="G53" s="262" t="str">
        <f t="shared" si="20"/>
        <v/>
      </c>
      <c r="H53" s="262"/>
      <c r="I53" s="262"/>
      <c r="J53" s="262"/>
      <c r="K53" s="262"/>
      <c r="L53" s="286"/>
      <c r="M53" s="288"/>
      <c r="N53" s="286"/>
      <c r="O53" s="288"/>
      <c r="P53" s="286"/>
      <c r="Q53" s="288"/>
      <c r="R53" s="286"/>
      <c r="S53" s="288"/>
      <c r="T53" s="286"/>
      <c r="U53" s="288"/>
      <c r="V53" s="290" t="str">
        <f>IF(L53="","",SUM(IF(L53&gt;M53,1,0),IF(N53&gt;O53,1,0),IF(P53&gt;Q53,1,0),IF(R53&gt;S53,1,0),IF(T53&gt;U53,1,0)))</f>
        <v/>
      </c>
      <c r="W53" s="292" t="str">
        <f>IF(L53="","",SUM(IF(L53&lt;M53,1,0),IF(N53&lt;O53,1,0),IF(P53&lt;Q53,1,0),IF(R53&lt;S53,1,0),IF(T53&lt;U53,1,0)))</f>
        <v/>
      </c>
    </row>
    <row r="54" spans="1:23" hidden="1">
      <c r="B54" s="264"/>
      <c r="C54" s="52"/>
      <c r="D54" s="53" t="str">
        <f t="shared" si="21"/>
        <v/>
      </c>
      <c r="E54" s="283"/>
      <c r="F54" s="55"/>
      <c r="G54" s="263" t="str">
        <f t="shared" si="20"/>
        <v/>
      </c>
      <c r="H54" s="263"/>
      <c r="I54" s="263"/>
      <c r="J54" s="263"/>
      <c r="K54" s="263"/>
      <c r="L54" s="287"/>
      <c r="M54" s="289"/>
      <c r="N54" s="287"/>
      <c r="O54" s="289"/>
      <c r="P54" s="287"/>
      <c r="Q54" s="289"/>
      <c r="R54" s="287"/>
      <c r="S54" s="289"/>
      <c r="T54" s="287"/>
      <c r="U54" s="289"/>
      <c r="V54" s="291"/>
      <c r="W54" s="293"/>
    </row>
    <row r="55" spans="1:23" hidden="1">
      <c r="B55" s="9" t="s">
        <v>0</v>
      </c>
      <c r="C55" s="1"/>
      <c r="D55" s="35" t="str">
        <f t="shared" si="21"/>
        <v/>
      </c>
      <c r="E55" s="1" t="s">
        <v>11</v>
      </c>
      <c r="F55" s="1"/>
      <c r="G55" s="261" t="str">
        <f t="shared" si="20"/>
        <v/>
      </c>
      <c r="H55" s="261"/>
      <c r="I55" s="261"/>
      <c r="J55" s="261"/>
      <c r="K55" s="261"/>
      <c r="L55" s="3"/>
      <c r="M55" s="4"/>
      <c r="N55" s="3"/>
      <c r="O55" s="4"/>
      <c r="P55" s="3"/>
      <c r="Q55" s="4"/>
      <c r="R55" s="3"/>
      <c r="S55" s="4"/>
      <c r="T55" s="3"/>
      <c r="U55" s="4"/>
      <c r="V55" s="24" t="str">
        <f>IF(L55="","",SUM(IF(L55&gt;M55,1,0),IF(N55&gt;O55,1,0),IF(P55&gt;Q55,1,0),IF(R55&gt;S55,1,0),IF(T55&gt;U55,1,0)))</f>
        <v/>
      </c>
      <c r="W55" s="25" t="str">
        <f>IF(L55="","",SUM(IF(L55&lt;M55,1,0),IF(N55&lt;O55,1,0),IF(P55&lt;Q55,1,0),IF(R55&lt;S55,1,0),IF(T55&lt;U55,1,0)))</f>
        <v/>
      </c>
    </row>
    <row r="56" spans="1:23" ht="15" hidden="1" thickBot="1">
      <c r="B56" s="10" t="s">
        <v>1</v>
      </c>
      <c r="C56" s="6"/>
      <c r="D56" s="36" t="str">
        <f t="shared" si="21"/>
        <v/>
      </c>
      <c r="E56" s="6" t="s">
        <v>10</v>
      </c>
      <c r="F56" s="6"/>
      <c r="G56" s="282" t="str">
        <f t="shared" si="20"/>
        <v/>
      </c>
      <c r="H56" s="282"/>
      <c r="I56" s="282"/>
      <c r="J56" s="282"/>
      <c r="K56" s="282"/>
      <c r="L56" s="11"/>
      <c r="M56" s="12"/>
      <c r="N56" s="11"/>
      <c r="O56" s="12"/>
      <c r="P56" s="11"/>
      <c r="Q56" s="12"/>
      <c r="R56" s="11"/>
      <c r="S56" s="12"/>
      <c r="T56" s="11"/>
      <c r="U56" s="12"/>
      <c r="V56" s="26" t="str">
        <f>IF(L56="","",SUM(IF(L56&gt;M56,1,0),IF(N56&gt;O56,1,0),IF(P56&gt;Q56,1,0),IF(R56&gt;S56,1,0),IF(T56&gt;U56,1,0)))</f>
        <v/>
      </c>
      <c r="W56" s="27" t="str">
        <f>IF(L56="","",SUM(IF(L56&lt;M56,1,0),IF(N56&lt;O56,1,0),IF(P56&lt;Q56,1,0),IF(R56&lt;S56,1,0),IF(T56&lt;U56,1,0)))</f>
        <v/>
      </c>
    </row>
    <row r="57" spans="1:23" ht="15.6" hidden="1" thickTop="1" thickBot="1"/>
    <row r="58" spans="1:23" ht="15.6" thickTop="1" thickBot="1">
      <c r="B58" s="272" t="s">
        <v>27</v>
      </c>
      <c r="C58" s="272"/>
      <c r="V58" s="279" t="s">
        <v>24</v>
      </c>
      <c r="W58" s="280"/>
    </row>
    <row r="59" spans="1:23" ht="15" thickTop="1">
      <c r="A59" s="59" t="s">
        <v>46</v>
      </c>
      <c r="B59" s="294" t="s">
        <v>111</v>
      </c>
      <c r="C59" s="295"/>
      <c r="D59" s="296"/>
      <c r="E59" s="295" t="s">
        <v>112</v>
      </c>
      <c r="F59" s="295"/>
      <c r="G59" s="295"/>
      <c r="H59" s="295"/>
      <c r="I59" s="295"/>
      <c r="J59" s="295"/>
      <c r="K59" s="296"/>
      <c r="L59" s="265" t="s">
        <v>21</v>
      </c>
      <c r="M59" s="265"/>
      <c r="N59" s="265"/>
      <c r="O59" s="265"/>
      <c r="P59" s="265" t="s">
        <v>22</v>
      </c>
      <c r="Q59" s="265"/>
      <c r="R59" s="265"/>
      <c r="S59" s="265"/>
      <c r="T59" s="7" t="s">
        <v>23</v>
      </c>
      <c r="U59" s="7"/>
      <c r="V59" s="28">
        <f>IF(V61="","",SUM(IF(V61=3,1,0),IF(V62=3,1,0),IF(V63=3,1,0),IF(V65=3,1,0),IF(V66=3,1,0)))</f>
        <v>1</v>
      </c>
      <c r="W59" s="29">
        <f>IF(W61="","",SUM(IF(W61=3,1,0),IF(W62=3,1,0),IF(W63=3,1,0),IF(W65=3,1,0),IF(W66=3,1,0)))</f>
        <v>3</v>
      </c>
    </row>
    <row r="60" spans="1:23" ht="15" thickBot="1">
      <c r="A60" s="258">
        <v>6</v>
      </c>
      <c r="B60" s="297"/>
      <c r="C60" s="298"/>
      <c r="D60" s="299"/>
      <c r="E60" s="298"/>
      <c r="F60" s="298"/>
      <c r="G60" s="298"/>
      <c r="H60" s="298"/>
      <c r="I60" s="298"/>
      <c r="J60" s="298"/>
      <c r="K60" s="299"/>
      <c r="L60" s="275" t="s">
        <v>5</v>
      </c>
      <c r="M60" s="275"/>
      <c r="N60" s="275" t="s">
        <v>6</v>
      </c>
      <c r="O60" s="275"/>
      <c r="P60" s="275" t="s">
        <v>7</v>
      </c>
      <c r="Q60" s="275"/>
      <c r="R60" s="275" t="s">
        <v>8</v>
      </c>
      <c r="S60" s="275"/>
      <c r="T60" s="275" t="s">
        <v>9</v>
      </c>
      <c r="U60" s="275"/>
      <c r="V60" s="275" t="s">
        <v>20</v>
      </c>
      <c r="W60" s="276"/>
    </row>
    <row r="61" spans="1:23" ht="15" thickTop="1">
      <c r="B61" s="13" t="s">
        <v>0</v>
      </c>
      <c r="C61" s="14">
        <v>17</v>
      </c>
      <c r="D61" s="34" t="str">
        <f>IF(ISERROR(IF(C61="","",VLOOKUP(C61,$AL$3:$AP$22,2,FALSE))),"",IF(C61="","",VLOOKUP(C61,$AL$3:$AP$22,2,FALSE)))</f>
        <v>Daniel GLAVEVSKI ZHOU</v>
      </c>
      <c r="E61" s="14" t="s">
        <v>10</v>
      </c>
      <c r="F61" s="14">
        <v>9</v>
      </c>
      <c r="G61" s="260" t="str">
        <f>IF(ISERROR(IF(F61="","",VLOOKUP(F61,$AL$3:$AP$22,2,FALSE))),"",IF(F61="","",VLOOKUP(F61,$AL$3:$AP$22,2,FALSE)))</f>
        <v>Elvin Cokovic</v>
      </c>
      <c r="H61" s="260"/>
      <c r="I61" s="260"/>
      <c r="J61" s="260"/>
      <c r="K61" s="260"/>
      <c r="L61" s="15">
        <v>8</v>
      </c>
      <c r="M61" s="16">
        <v>11</v>
      </c>
      <c r="N61" s="15">
        <v>12</v>
      </c>
      <c r="O61" s="16">
        <v>10</v>
      </c>
      <c r="P61" s="15">
        <v>11</v>
      </c>
      <c r="Q61" s="16">
        <v>5</v>
      </c>
      <c r="R61" s="15">
        <v>11</v>
      </c>
      <c r="S61" s="16">
        <v>5</v>
      </c>
      <c r="T61" s="15"/>
      <c r="U61" s="16"/>
      <c r="V61" s="22">
        <f>IF(L61="","",SUM(IF(L61&gt;M61,1,0),IF(N61&gt;O61,1,0),IF(P61&gt;Q61,1,0),IF(R61&gt;S61,1,0),IF(T61&gt;U61,1,0)))</f>
        <v>3</v>
      </c>
      <c r="W61" s="23">
        <f>IF(L61="","",SUM(IF(L61&lt;M61,1,0),IF(N61&lt;O61,1,0),IF(P61&lt;Q61,1,0),IF(R61&lt;S61,1,0),IF(T61&lt;U61,1,0)))</f>
        <v>1</v>
      </c>
    </row>
    <row r="62" spans="1:23">
      <c r="B62" s="9" t="s">
        <v>1</v>
      </c>
      <c r="C62" s="1">
        <v>18</v>
      </c>
      <c r="D62" s="35" t="str">
        <f>IF(ISERROR(IF(C62="","",VLOOKUP(C62,$AL$3:$AP$22,2,FALSE))),"",IF(C62="","",VLOOKUP(C62,$AL$3:$AP$22,2,FALSE)))</f>
        <v>Teodor VOLKANOVSKI</v>
      </c>
      <c r="E62" s="1" t="s">
        <v>11</v>
      </c>
      <c r="F62" s="1">
        <v>10</v>
      </c>
      <c r="G62" s="261" t="str">
        <f t="shared" ref="G62:G66" si="22">IF(ISERROR(IF(F62="","",VLOOKUP(F62,$AL$3:$AP$22,2,FALSE))),"",IF(F62="","",VLOOKUP(F62,$AL$3:$AP$22,2,FALSE)))</f>
        <v>Milos RAHOVIC</v>
      </c>
      <c r="H62" s="261"/>
      <c r="I62" s="261"/>
      <c r="J62" s="261"/>
      <c r="K62" s="261"/>
      <c r="L62" s="3">
        <v>11</v>
      </c>
      <c r="M62" s="4">
        <v>13</v>
      </c>
      <c r="N62" s="3">
        <v>9</v>
      </c>
      <c r="O62" s="4">
        <v>11</v>
      </c>
      <c r="P62" s="3">
        <v>8</v>
      </c>
      <c r="Q62" s="4">
        <v>11</v>
      </c>
      <c r="R62" s="3"/>
      <c r="S62" s="4"/>
      <c r="T62" s="3"/>
      <c r="U62" s="4"/>
      <c r="V62" s="24">
        <f>IF(L62="","",SUM(IF(L62&gt;M62,1,0),IF(N62&gt;O62,1,0),IF(P62&gt;Q62,1,0),IF(R62&gt;S62,1,0),IF(T62&gt;U62,1,0)))</f>
        <v>0</v>
      </c>
      <c r="W62" s="25">
        <f>IF(L62="","",SUM(IF(L62&lt;M62,1,0),IF(N62&lt;O62,1,0),IF(P62&lt;Q62,1,0),IF(R62&lt;S62,1,0),IF(T62&lt;U62,1,0)))</f>
        <v>3</v>
      </c>
    </row>
    <row r="63" spans="1:23" ht="14.4" customHeight="1">
      <c r="B63" s="264" t="s">
        <v>2</v>
      </c>
      <c r="C63" s="51">
        <v>17</v>
      </c>
      <c r="D63" s="54" t="str">
        <f t="shared" ref="D63:D66" si="23">IF(ISERROR(IF(C63="","",VLOOKUP(C63,$AL$3:$AP$22,2,FALSE))),"",IF(C63="","",VLOOKUP(C63,$AL$3:$AP$22,2,FALSE)))</f>
        <v>Daniel GLAVEVSKI ZHOU</v>
      </c>
      <c r="E63" s="283" t="s">
        <v>2</v>
      </c>
      <c r="F63" s="56">
        <v>9</v>
      </c>
      <c r="G63" s="262" t="str">
        <f t="shared" si="22"/>
        <v>Elvin Cokovic</v>
      </c>
      <c r="H63" s="262"/>
      <c r="I63" s="262"/>
      <c r="J63" s="262"/>
      <c r="K63" s="262"/>
      <c r="L63" s="286">
        <v>5</v>
      </c>
      <c r="M63" s="288">
        <v>11</v>
      </c>
      <c r="N63" s="286">
        <v>6</v>
      </c>
      <c r="O63" s="288">
        <v>11</v>
      </c>
      <c r="P63" s="286">
        <v>9</v>
      </c>
      <c r="Q63" s="288">
        <v>11</v>
      </c>
      <c r="R63" s="286"/>
      <c r="S63" s="288"/>
      <c r="T63" s="286"/>
      <c r="U63" s="288"/>
      <c r="V63" s="290">
        <f>IF(L63="","",SUM(IF(L63&gt;M63,1,0),IF(N63&gt;O63,1,0),IF(P63&gt;Q63,1,0),IF(R63&gt;S63,1,0),IF(T63&gt;U63,1,0)))</f>
        <v>0</v>
      </c>
      <c r="W63" s="292">
        <f>IF(L63="","",SUM(IF(L63&lt;M63,1,0),IF(N63&lt;O63,1,0),IF(P63&lt;Q63,1,0),IF(R63&lt;S63,1,0),IF(T63&lt;U63,1,0)))</f>
        <v>3</v>
      </c>
    </row>
    <row r="64" spans="1:23">
      <c r="B64" s="264"/>
      <c r="C64" s="52">
        <v>18</v>
      </c>
      <c r="D64" s="53" t="str">
        <f t="shared" si="23"/>
        <v>Teodor VOLKANOVSKI</v>
      </c>
      <c r="E64" s="283"/>
      <c r="F64" s="55">
        <v>10</v>
      </c>
      <c r="G64" s="263" t="str">
        <f t="shared" si="22"/>
        <v>Milos RAHOVIC</v>
      </c>
      <c r="H64" s="263"/>
      <c r="I64" s="263"/>
      <c r="J64" s="263"/>
      <c r="K64" s="263"/>
      <c r="L64" s="287"/>
      <c r="M64" s="289"/>
      <c r="N64" s="287"/>
      <c r="O64" s="289"/>
      <c r="P64" s="287"/>
      <c r="Q64" s="289"/>
      <c r="R64" s="287"/>
      <c r="S64" s="289"/>
      <c r="T64" s="287"/>
      <c r="U64" s="289"/>
      <c r="V64" s="291"/>
      <c r="W64" s="293"/>
    </row>
    <row r="65" spans="2:23">
      <c r="B65" s="9" t="s">
        <v>0</v>
      </c>
      <c r="C65" s="1">
        <v>17</v>
      </c>
      <c r="D65" s="35" t="str">
        <f t="shared" si="23"/>
        <v>Daniel GLAVEVSKI ZHOU</v>
      </c>
      <c r="E65" s="1" t="s">
        <v>11</v>
      </c>
      <c r="F65" s="1">
        <v>10</v>
      </c>
      <c r="G65" s="261" t="str">
        <f t="shared" si="22"/>
        <v>Milos RAHOVIC</v>
      </c>
      <c r="H65" s="261"/>
      <c r="I65" s="261"/>
      <c r="J65" s="261"/>
      <c r="K65" s="261"/>
      <c r="L65" s="3">
        <v>3</v>
      </c>
      <c r="M65" s="4">
        <v>11</v>
      </c>
      <c r="N65" s="3">
        <v>11</v>
      </c>
      <c r="O65" s="4">
        <v>6</v>
      </c>
      <c r="P65" s="3">
        <v>7</v>
      </c>
      <c r="Q65" s="4">
        <v>11</v>
      </c>
      <c r="R65" s="3">
        <v>3</v>
      </c>
      <c r="S65" s="4">
        <v>11</v>
      </c>
      <c r="T65" s="3"/>
      <c r="U65" s="4"/>
      <c r="V65" s="24">
        <f>IF(L65="","",SUM(IF(L65&gt;M65,1,0),IF(N65&gt;O65,1,0),IF(P65&gt;Q65,1,0),IF(R65&gt;S65,1,0),IF(T65&gt;U65,1,0)))</f>
        <v>1</v>
      </c>
      <c r="W65" s="25">
        <f>IF(L65="","",SUM(IF(L65&lt;M65,1,0),IF(N65&lt;O65,1,0),IF(P65&lt;Q65,1,0),IF(R65&lt;S65,1,0),IF(T65&lt;U65,1,0)))</f>
        <v>3</v>
      </c>
    </row>
    <row r="66" spans="2:23" ht="15" thickBot="1">
      <c r="B66" s="10" t="s">
        <v>1</v>
      </c>
      <c r="C66" s="6">
        <v>18</v>
      </c>
      <c r="D66" s="36" t="str">
        <f t="shared" si="23"/>
        <v>Teodor VOLKANOVSKI</v>
      </c>
      <c r="E66" s="6" t="s">
        <v>10</v>
      </c>
      <c r="F66" s="6">
        <v>9</v>
      </c>
      <c r="G66" s="282" t="str">
        <f t="shared" si="22"/>
        <v>Elvin Cokovic</v>
      </c>
      <c r="H66" s="282"/>
      <c r="I66" s="282"/>
      <c r="J66" s="282"/>
      <c r="K66" s="282"/>
      <c r="L66" s="11"/>
      <c r="M66" s="12"/>
      <c r="N66" s="11"/>
      <c r="O66" s="12"/>
      <c r="P66" s="11"/>
      <c r="Q66" s="12"/>
      <c r="R66" s="11"/>
      <c r="S66" s="12"/>
      <c r="T66" s="11"/>
      <c r="U66" s="12"/>
      <c r="V66" s="26" t="str">
        <f>IF(L66="","",SUM(IF(L66&gt;M66,1,0),IF(N66&gt;O66,1,0),IF(P66&gt;Q66,1,0),IF(R66&gt;S66,1,0),IF(T66&gt;U66,1,0)))</f>
        <v/>
      </c>
      <c r="W66" s="27" t="str">
        <f>IF(L66="","",SUM(IF(L66&lt;M66,1,0),IF(N66&lt;O66,1,0),IF(P66&lt;Q66,1,0),IF(R66&lt;S66,1,0),IF(T66&lt;U66,1,0)))</f>
        <v/>
      </c>
    </row>
    <row r="67" spans="2:23" ht="15" thickTop="1"/>
  </sheetData>
  <sheetProtection algorithmName="SHA-512" hashValue="DtpS7hqZOhSa7aYemWJlVqDfajAjq402R4LeOa9lShdQd4Jc9jExGRudBxzyTv8LEY61soAp5GLj784k95vNJA==" saltValue="5fLmj3SAbgADo4wrwRq2eQ==" spinCount="100000" sheet="1" objects="1" scenarios="1"/>
  <mergeCells count="236">
    <mergeCell ref="AK28:AN28"/>
    <mergeCell ref="AL29:AN29"/>
    <mergeCell ref="AL30:AN30"/>
    <mergeCell ref="AL31:AN31"/>
    <mergeCell ref="AL32:AN32"/>
    <mergeCell ref="AM18:AP18"/>
    <mergeCell ref="AM19:AP19"/>
    <mergeCell ref="AM20:AP20"/>
    <mergeCell ref="AM21:AP21"/>
    <mergeCell ref="AM22:AP22"/>
    <mergeCell ref="AM9:AP9"/>
    <mergeCell ref="AM10:AP10"/>
    <mergeCell ref="AM11:AP11"/>
    <mergeCell ref="AM12:AP12"/>
    <mergeCell ref="AM13:AP13"/>
    <mergeCell ref="AM14:AP14"/>
    <mergeCell ref="AM15:AP15"/>
    <mergeCell ref="AM16:AP16"/>
    <mergeCell ref="AM17:AP17"/>
    <mergeCell ref="AK1:AP1"/>
    <mergeCell ref="AM2:AP2"/>
    <mergeCell ref="G65:K65"/>
    <mergeCell ref="S63:S64"/>
    <mergeCell ref="T63:T64"/>
    <mergeCell ref="U63:U64"/>
    <mergeCell ref="V63:V64"/>
    <mergeCell ref="W63:W64"/>
    <mergeCell ref="M63:M64"/>
    <mergeCell ref="N63:N64"/>
    <mergeCell ref="O63:O64"/>
    <mergeCell ref="P63:P64"/>
    <mergeCell ref="Q63:Q64"/>
    <mergeCell ref="R63:R64"/>
    <mergeCell ref="G63:K63"/>
    <mergeCell ref="L63:L64"/>
    <mergeCell ref="L60:M60"/>
    <mergeCell ref="N60:O60"/>
    <mergeCell ref="P60:Q60"/>
    <mergeCell ref="R60:S60"/>
    <mergeCell ref="T60:U60"/>
    <mergeCell ref="V60:W60"/>
    <mergeCell ref="G55:K55"/>
    <mergeCell ref="G56:K56"/>
    <mergeCell ref="G66:K66"/>
    <mergeCell ref="B9:D10"/>
    <mergeCell ref="E9:K10"/>
    <mergeCell ref="B19:D20"/>
    <mergeCell ref="E19:K20"/>
    <mergeCell ref="B29:D30"/>
    <mergeCell ref="E29:K30"/>
    <mergeCell ref="B39:D40"/>
    <mergeCell ref="E39:K40"/>
    <mergeCell ref="G61:K61"/>
    <mergeCell ref="G62:K62"/>
    <mergeCell ref="B63:B64"/>
    <mergeCell ref="E63:E64"/>
    <mergeCell ref="G51:K51"/>
    <mergeCell ref="G52:K52"/>
    <mergeCell ref="B53:B54"/>
    <mergeCell ref="E53:E54"/>
    <mergeCell ref="G41:K41"/>
    <mergeCell ref="G42:K42"/>
    <mergeCell ref="B43:B44"/>
    <mergeCell ref="E43:E44"/>
    <mergeCell ref="G35:K35"/>
    <mergeCell ref="G36:K36"/>
    <mergeCell ref="G64:K64"/>
    <mergeCell ref="B58:C58"/>
    <mergeCell ref="V58:W58"/>
    <mergeCell ref="L59:M59"/>
    <mergeCell ref="N59:O59"/>
    <mergeCell ref="P59:Q59"/>
    <mergeCell ref="R59:S59"/>
    <mergeCell ref="E59:K60"/>
    <mergeCell ref="B59:D60"/>
    <mergeCell ref="S53:S54"/>
    <mergeCell ref="T53:T54"/>
    <mergeCell ref="U53:U54"/>
    <mergeCell ref="V53:V54"/>
    <mergeCell ref="W53:W54"/>
    <mergeCell ref="G54:K54"/>
    <mergeCell ref="M53:M54"/>
    <mergeCell ref="N53:N54"/>
    <mergeCell ref="O53:O54"/>
    <mergeCell ref="P53:P54"/>
    <mergeCell ref="Q53:Q54"/>
    <mergeCell ref="R53:R54"/>
    <mergeCell ref="G53:K53"/>
    <mergeCell ref="L53:L54"/>
    <mergeCell ref="L50:M50"/>
    <mergeCell ref="N50:O50"/>
    <mergeCell ref="P50:Q50"/>
    <mergeCell ref="R50:S50"/>
    <mergeCell ref="T50:U50"/>
    <mergeCell ref="V50:W50"/>
    <mergeCell ref="G45:K45"/>
    <mergeCell ref="G46:K46"/>
    <mergeCell ref="B48:C48"/>
    <mergeCell ref="V48:W48"/>
    <mergeCell ref="L49:M49"/>
    <mergeCell ref="N49:O49"/>
    <mergeCell ref="P49:Q49"/>
    <mergeCell ref="R49:S49"/>
    <mergeCell ref="B49:D50"/>
    <mergeCell ref="E49:K50"/>
    <mergeCell ref="G44:K44"/>
    <mergeCell ref="M43:M44"/>
    <mergeCell ref="N43:N44"/>
    <mergeCell ref="O43:O44"/>
    <mergeCell ref="P43:P44"/>
    <mergeCell ref="Q43:Q44"/>
    <mergeCell ref="R43:R44"/>
    <mergeCell ref="G43:K43"/>
    <mergeCell ref="L43:L44"/>
    <mergeCell ref="L40:M40"/>
    <mergeCell ref="N40:O40"/>
    <mergeCell ref="P40:Q40"/>
    <mergeCell ref="R40:S40"/>
    <mergeCell ref="T40:U40"/>
    <mergeCell ref="S43:S44"/>
    <mergeCell ref="T43:T44"/>
    <mergeCell ref="U43:U44"/>
    <mergeCell ref="V40:W40"/>
    <mergeCell ref="V43:V44"/>
    <mergeCell ref="W43:W44"/>
    <mergeCell ref="B38:C38"/>
    <mergeCell ref="V38:W38"/>
    <mergeCell ref="L39:M39"/>
    <mergeCell ref="N39:O39"/>
    <mergeCell ref="P39:Q39"/>
    <mergeCell ref="R39:S39"/>
    <mergeCell ref="S33:S34"/>
    <mergeCell ref="T33:T34"/>
    <mergeCell ref="U33:U34"/>
    <mergeCell ref="V33:V34"/>
    <mergeCell ref="W33:W34"/>
    <mergeCell ref="G34:K34"/>
    <mergeCell ref="M33:M34"/>
    <mergeCell ref="N33:N34"/>
    <mergeCell ref="O33:O34"/>
    <mergeCell ref="P33:P34"/>
    <mergeCell ref="Q33:Q34"/>
    <mergeCell ref="R33:R34"/>
    <mergeCell ref="G31:K31"/>
    <mergeCell ref="G32:K32"/>
    <mergeCell ref="B33:B34"/>
    <mergeCell ref="E33:E34"/>
    <mergeCell ref="G33:K33"/>
    <mergeCell ref="L33:L34"/>
    <mergeCell ref="L30:M30"/>
    <mergeCell ref="N30:O30"/>
    <mergeCell ref="P30:Q30"/>
    <mergeCell ref="R30:S30"/>
    <mergeCell ref="T30:U30"/>
    <mergeCell ref="V30:W30"/>
    <mergeCell ref="G25:K25"/>
    <mergeCell ref="G26:K26"/>
    <mergeCell ref="B28:C28"/>
    <mergeCell ref="V28:W28"/>
    <mergeCell ref="L29:M29"/>
    <mergeCell ref="N29:O29"/>
    <mergeCell ref="P29:Q29"/>
    <mergeCell ref="R29:S29"/>
    <mergeCell ref="S23:S24"/>
    <mergeCell ref="T23:T24"/>
    <mergeCell ref="U23:U24"/>
    <mergeCell ref="V23:V24"/>
    <mergeCell ref="W23:W24"/>
    <mergeCell ref="G24:K24"/>
    <mergeCell ref="M23:M24"/>
    <mergeCell ref="N23:N24"/>
    <mergeCell ref="O23:O24"/>
    <mergeCell ref="P23:P24"/>
    <mergeCell ref="Q23:Q24"/>
    <mergeCell ref="R23:R24"/>
    <mergeCell ref="G21:K21"/>
    <mergeCell ref="G22:K22"/>
    <mergeCell ref="B23:B24"/>
    <mergeCell ref="E23:E24"/>
    <mergeCell ref="G23:K23"/>
    <mergeCell ref="L23:L24"/>
    <mergeCell ref="L20:M20"/>
    <mergeCell ref="N20:O20"/>
    <mergeCell ref="P20:Q20"/>
    <mergeCell ref="N10:O10"/>
    <mergeCell ref="P10:Q10"/>
    <mergeCell ref="R10:S10"/>
    <mergeCell ref="T10:U10"/>
    <mergeCell ref="R20:S20"/>
    <mergeCell ref="T20:U20"/>
    <mergeCell ref="V20:W20"/>
    <mergeCell ref="L19:M19"/>
    <mergeCell ref="N19:O19"/>
    <mergeCell ref="P19:Q19"/>
    <mergeCell ref="R19:S19"/>
    <mergeCell ref="V13:V14"/>
    <mergeCell ref="W13:W14"/>
    <mergeCell ref="B18:C18"/>
    <mergeCell ref="V18:W18"/>
    <mergeCell ref="P13:P14"/>
    <mergeCell ref="Q13:Q14"/>
    <mergeCell ref="R13:R14"/>
    <mergeCell ref="S13:S14"/>
    <mergeCell ref="T13:T14"/>
    <mergeCell ref="U13:U14"/>
    <mergeCell ref="G16:K16"/>
    <mergeCell ref="E13:E14"/>
    <mergeCell ref="G15:K15"/>
    <mergeCell ref="L13:L14"/>
    <mergeCell ref="M13:M14"/>
    <mergeCell ref="N13:N14"/>
    <mergeCell ref="O13:O14"/>
    <mergeCell ref="AH1:AI1"/>
    <mergeCell ref="G11:K11"/>
    <mergeCell ref="G12:K12"/>
    <mergeCell ref="G13:K13"/>
    <mergeCell ref="G14:K14"/>
    <mergeCell ref="B13:B14"/>
    <mergeCell ref="E2:F2"/>
    <mergeCell ref="G2:H2"/>
    <mergeCell ref="I2:J2"/>
    <mergeCell ref="K2:L2"/>
    <mergeCell ref="C3:D3"/>
    <mergeCell ref="C4:D4"/>
    <mergeCell ref="C5:D5"/>
    <mergeCell ref="C6:D6"/>
    <mergeCell ref="B2:D2"/>
    <mergeCell ref="B8:C8"/>
    <mergeCell ref="P2:Q2"/>
    <mergeCell ref="V10:W10"/>
    <mergeCell ref="L9:M9"/>
    <mergeCell ref="N9:O9"/>
    <mergeCell ref="P9:Q9"/>
    <mergeCell ref="R9:S9"/>
    <mergeCell ref="V8:W8"/>
    <mergeCell ref="L10:M10"/>
  </mergeCells>
  <dataValidations count="1">
    <dataValidation type="list" allowBlank="1" showInputMessage="1" showErrorMessage="1" sqref="B9:K10 B19:K20 B29:K30 B39:K40 B49:K50 B59:K60">
      <formula1>$C$3:$C$6</formula1>
    </dataValidation>
  </dataValidations>
  <pageMargins left="0.19685039370078741" right="0.15748031496062992" top="0.74803149606299213" bottom="0.28000000000000003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T198"/>
  <sheetViews>
    <sheetView view="pageLayout" topLeftCell="A71" zoomScaleNormal="100" workbookViewId="0">
      <selection activeCell="R168" sqref="R168:AA171"/>
    </sheetView>
  </sheetViews>
  <sheetFormatPr defaultColWidth="9.109375" defaultRowHeight="15.6"/>
  <cols>
    <col min="1" max="1" width="1.33203125" style="93" customWidth="1"/>
    <col min="2" max="2" width="0.88671875" style="94" customWidth="1"/>
    <col min="3" max="3" width="3.33203125" style="97" customWidth="1"/>
    <col min="4" max="4" width="28.6640625" style="98" customWidth="1"/>
    <col min="5" max="5" width="3.33203125" style="97" customWidth="1"/>
    <col min="6" max="6" width="30.33203125" style="98" customWidth="1"/>
    <col min="7" max="7" width="4.6640625" style="98" customWidth="1"/>
    <col min="8" max="8" width="1.44140625" style="98" customWidth="1"/>
    <col min="9" max="10" width="4.6640625" style="98" customWidth="1"/>
    <col min="11" max="11" width="1.44140625" style="98" customWidth="1"/>
    <col min="12" max="13" width="4.6640625" style="98" customWidth="1"/>
    <col min="14" max="14" width="1.44140625" style="98" customWidth="1"/>
    <col min="15" max="16" width="4.6640625" style="98" customWidth="1"/>
    <col min="17" max="17" width="1.5546875" style="98" customWidth="1"/>
    <col min="18" max="19" width="4.6640625" style="98" customWidth="1"/>
    <col min="20" max="20" width="1.44140625" style="98" customWidth="1"/>
    <col min="21" max="21" width="4.6640625" style="98" customWidth="1"/>
    <col min="22" max="22" width="3.6640625" style="98" customWidth="1"/>
    <col min="23" max="23" width="1.44140625" style="98" customWidth="1"/>
    <col min="24" max="25" width="3.6640625" style="98" customWidth="1"/>
    <col min="26" max="26" width="1.44140625" style="98" customWidth="1"/>
    <col min="27" max="27" width="3.6640625" style="98" customWidth="1"/>
    <col min="28" max="28" width="9.33203125" style="96" customWidth="1"/>
    <col min="29" max="29" width="9.33203125" style="98" customWidth="1"/>
    <col min="30" max="30" width="9.33203125" style="98" hidden="1" customWidth="1"/>
    <col min="31" max="46" width="5.5546875" style="98" hidden="1" customWidth="1"/>
    <col min="47" max="47" width="0" style="98" hidden="1" customWidth="1"/>
    <col min="48" max="16384" width="9.109375" style="98"/>
  </cols>
  <sheetData>
    <row r="1" spans="1:45" s="94" customFormat="1" ht="16.2" thickBot="1">
      <c r="A1" s="93">
        <v>1</v>
      </c>
      <c r="C1" s="95"/>
      <c r="E1" s="95"/>
      <c r="L1" s="95"/>
      <c r="AA1" s="94">
        <v>1</v>
      </c>
      <c r="AB1" s="96"/>
    </row>
    <row r="2" spans="1:45" ht="17.399999999999999" thickBot="1">
      <c r="O2" s="320" t="s">
        <v>68</v>
      </c>
      <c r="P2" s="321"/>
      <c r="Q2" s="321"/>
      <c r="R2" s="322" t="s">
        <v>69</v>
      </c>
      <c r="S2" s="322"/>
      <c r="T2" s="322"/>
      <c r="U2" s="322"/>
      <c r="V2" s="322"/>
      <c r="W2" s="322"/>
      <c r="X2" s="322"/>
      <c r="Y2" s="322"/>
      <c r="Z2" s="322"/>
      <c r="AA2" s="323"/>
    </row>
    <row r="3" spans="1:45" ht="16.2" thickBot="1">
      <c r="O3" s="425" t="s">
        <v>70</v>
      </c>
      <c r="P3" s="426"/>
      <c r="Q3" s="426"/>
      <c r="R3" s="99">
        <v>8</v>
      </c>
      <c r="S3" s="427" t="s">
        <v>106</v>
      </c>
      <c r="T3" s="427"/>
      <c r="U3" s="428">
        <v>2020</v>
      </c>
      <c r="V3" s="428"/>
      <c r="W3" s="429"/>
      <c r="X3" s="429"/>
      <c r="Y3" s="254">
        <v>9</v>
      </c>
      <c r="Z3" s="100" t="s">
        <v>71</v>
      </c>
      <c r="AA3" s="253">
        <v>0</v>
      </c>
    </row>
    <row r="4" spans="1:45" ht="17.399999999999999" customHeight="1" thickBot="1">
      <c r="F4" s="430"/>
      <c r="G4" s="430"/>
      <c r="H4" s="430"/>
      <c r="I4" s="430"/>
      <c r="J4" s="430"/>
      <c r="K4" s="430"/>
      <c r="L4" s="430"/>
      <c r="M4" s="430"/>
      <c r="O4" s="431" t="s">
        <v>72</v>
      </c>
      <c r="P4" s="432"/>
      <c r="Q4" s="432"/>
      <c r="R4" s="351" t="s">
        <v>107</v>
      </c>
      <c r="S4" s="352"/>
      <c r="T4" s="352"/>
      <c r="U4" s="352"/>
      <c r="V4" s="352"/>
      <c r="W4" s="352"/>
      <c r="X4" s="352"/>
      <c r="Y4" s="352"/>
      <c r="Z4" s="352"/>
      <c r="AA4" s="353"/>
    </row>
    <row r="5" spans="1:45" ht="17.399999999999999" customHeight="1" thickBot="1">
      <c r="F5" s="430"/>
      <c r="G5" s="430"/>
      <c r="H5" s="430"/>
      <c r="I5" s="430"/>
      <c r="J5" s="430"/>
      <c r="K5" s="430"/>
      <c r="L5" s="430"/>
      <c r="M5" s="430"/>
      <c r="O5" s="433" t="s">
        <v>73</v>
      </c>
      <c r="P5" s="434"/>
      <c r="Q5" s="434"/>
      <c r="R5" s="435" t="s">
        <v>108</v>
      </c>
      <c r="S5" s="318"/>
      <c r="T5" s="318"/>
      <c r="U5" s="318"/>
      <c r="V5" s="318"/>
      <c r="W5" s="318"/>
      <c r="X5" s="318"/>
      <c r="Y5" s="318"/>
      <c r="Z5" s="318"/>
      <c r="AA5" s="319"/>
    </row>
    <row r="6" spans="1:45" ht="18" thickBot="1">
      <c r="F6" s="348" t="s">
        <v>74</v>
      </c>
      <c r="G6" s="348"/>
      <c r="H6" s="348"/>
      <c r="I6" s="348"/>
      <c r="J6" s="348"/>
      <c r="K6" s="348"/>
      <c r="L6" s="348"/>
      <c r="M6" s="348"/>
      <c r="O6" s="349" t="s">
        <v>75</v>
      </c>
      <c r="P6" s="350"/>
      <c r="Q6" s="350"/>
      <c r="R6" s="351">
        <v>1</v>
      </c>
      <c r="S6" s="352"/>
      <c r="T6" s="352"/>
      <c r="U6" s="352"/>
      <c r="V6" s="352"/>
      <c r="W6" s="352"/>
      <c r="X6" s="352"/>
      <c r="Y6" s="352"/>
      <c r="Z6" s="352"/>
      <c r="AA6" s="353"/>
    </row>
    <row r="7" spans="1:45" ht="5.4" customHeight="1">
      <c r="D7" s="101"/>
    </row>
    <row r="8" spans="1:45" ht="12" customHeight="1"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23"/>
      <c r="P8" s="423"/>
      <c r="Q8" s="423"/>
      <c r="R8" s="423"/>
      <c r="S8" s="423"/>
      <c r="T8" s="423"/>
      <c r="U8" s="423"/>
      <c r="V8" s="423"/>
      <c r="W8" s="423"/>
      <c r="X8" s="423"/>
      <c r="Y8" s="423"/>
      <c r="Z8" s="423"/>
      <c r="AA8" s="423"/>
    </row>
    <row r="9" spans="1:45">
      <c r="C9" s="102"/>
      <c r="D9" s="339" t="s">
        <v>104</v>
      </c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</row>
    <row r="10" spans="1:45" ht="21" thickBot="1">
      <c r="C10" s="103"/>
      <c r="D10" s="104" t="s">
        <v>76</v>
      </c>
      <c r="E10" s="103"/>
      <c r="F10" s="103"/>
      <c r="G10" s="103"/>
      <c r="H10" s="424" t="s">
        <v>77</v>
      </c>
      <c r="I10" s="424"/>
      <c r="J10" s="424"/>
      <c r="K10" s="424"/>
      <c r="L10" s="424"/>
      <c r="M10" s="424"/>
      <c r="N10" s="424"/>
      <c r="O10" s="424"/>
      <c r="P10" s="424"/>
      <c r="Q10" s="424"/>
      <c r="R10" s="103"/>
      <c r="S10" s="103"/>
      <c r="T10" s="103"/>
      <c r="U10" s="103"/>
      <c r="V10" s="103"/>
      <c r="W10" s="103"/>
      <c r="X10" s="103"/>
      <c r="Y10" s="103"/>
      <c r="Z10" s="103"/>
      <c r="AA10" s="103"/>
    </row>
    <row r="11" spans="1:45" ht="21" thickBot="1">
      <c r="C11" s="103"/>
      <c r="D11" s="105" t="str">
        <f>IF(Table!B9="","",Table!B9)</f>
        <v>N.MACEDONIA</v>
      </c>
      <c r="E11" s="103"/>
      <c r="F11" s="106"/>
      <c r="G11" s="107"/>
      <c r="H11" s="342" t="str">
        <f>IF(Table!E9="","",Table!E9)</f>
        <v>KOSOVO</v>
      </c>
      <c r="I11" s="343"/>
      <c r="J11" s="343"/>
      <c r="K11" s="343"/>
      <c r="L11" s="343"/>
      <c r="M11" s="343"/>
      <c r="N11" s="343"/>
      <c r="O11" s="343"/>
      <c r="P11" s="343"/>
      <c r="Q11" s="344"/>
      <c r="R11" s="103" t="s">
        <v>78</v>
      </c>
      <c r="S11" s="345"/>
      <c r="T11" s="346"/>
      <c r="U11" s="346"/>
      <c r="V11" s="346"/>
      <c r="W11" s="346"/>
      <c r="X11" s="346"/>
      <c r="Y11" s="346"/>
      <c r="Z11" s="346"/>
      <c r="AA11" s="347"/>
    </row>
    <row r="12" spans="1:45" ht="16.2" thickBot="1"/>
    <row r="13" spans="1:45" s="103" customFormat="1" ht="16.2" customHeight="1" thickBot="1">
      <c r="A13" s="108"/>
      <c r="B13" s="109"/>
      <c r="C13" s="405" t="s">
        <v>76</v>
      </c>
      <c r="D13" s="406"/>
      <c r="E13" s="110"/>
      <c r="F13" s="111" t="s">
        <v>77</v>
      </c>
      <c r="G13" s="447" t="s">
        <v>79</v>
      </c>
      <c r="H13" s="448"/>
      <c r="I13" s="448"/>
      <c r="J13" s="448"/>
      <c r="K13" s="448"/>
      <c r="L13" s="448"/>
      <c r="M13" s="448"/>
      <c r="N13" s="448"/>
      <c r="O13" s="448"/>
      <c r="P13" s="448"/>
      <c r="Q13" s="448"/>
      <c r="R13" s="448"/>
      <c r="S13" s="448"/>
      <c r="T13" s="448"/>
      <c r="U13" s="449"/>
      <c r="V13" s="409" t="s">
        <v>80</v>
      </c>
      <c r="W13" s="410"/>
      <c r="X13" s="411"/>
      <c r="Y13" s="415" t="s">
        <v>20</v>
      </c>
      <c r="Z13" s="416"/>
      <c r="AA13" s="417"/>
      <c r="AB13" s="112"/>
      <c r="AE13" s="394" t="s">
        <v>81</v>
      </c>
      <c r="AF13" s="395"/>
      <c r="AG13" s="395"/>
      <c r="AH13" s="395"/>
      <c r="AI13" s="395"/>
      <c r="AJ13" s="395"/>
      <c r="AK13" s="395"/>
      <c r="AL13" s="395"/>
      <c r="AM13" s="395"/>
      <c r="AN13" s="396"/>
      <c r="AO13" s="112"/>
      <c r="AP13" s="397" t="s">
        <v>82</v>
      </c>
      <c r="AQ13" s="397"/>
      <c r="AR13" s="398" t="s">
        <v>83</v>
      </c>
      <c r="AS13" s="398"/>
    </row>
    <row r="14" spans="1:45" ht="16.2" thickBot="1">
      <c r="C14" s="442" t="s">
        <v>84</v>
      </c>
      <c r="D14" s="443"/>
      <c r="E14" s="205"/>
      <c r="F14" s="206" t="s">
        <v>85</v>
      </c>
      <c r="G14" s="317" t="s">
        <v>86</v>
      </c>
      <c r="H14" s="318"/>
      <c r="I14" s="319"/>
      <c r="J14" s="318" t="s">
        <v>87</v>
      </c>
      <c r="K14" s="318"/>
      <c r="L14" s="318"/>
      <c r="M14" s="317" t="s">
        <v>88</v>
      </c>
      <c r="N14" s="318"/>
      <c r="O14" s="319"/>
      <c r="P14" s="318" t="s">
        <v>89</v>
      </c>
      <c r="Q14" s="318"/>
      <c r="R14" s="318"/>
      <c r="S14" s="317" t="s">
        <v>90</v>
      </c>
      <c r="T14" s="318"/>
      <c r="U14" s="319"/>
      <c r="V14" s="413"/>
      <c r="W14" s="413"/>
      <c r="X14" s="414"/>
      <c r="Y14" s="418"/>
      <c r="Z14" s="419"/>
      <c r="AA14" s="420"/>
      <c r="AE14" s="403" t="s">
        <v>86</v>
      </c>
      <c r="AF14" s="404"/>
      <c r="AG14" s="403" t="s">
        <v>87</v>
      </c>
      <c r="AH14" s="421"/>
      <c r="AI14" s="422" t="s">
        <v>88</v>
      </c>
      <c r="AJ14" s="404"/>
      <c r="AK14" s="403" t="s">
        <v>89</v>
      </c>
      <c r="AL14" s="421"/>
      <c r="AM14" s="422" t="s">
        <v>90</v>
      </c>
      <c r="AN14" s="421"/>
      <c r="AO14" s="96"/>
      <c r="AP14" s="397"/>
      <c r="AQ14" s="397"/>
      <c r="AR14" s="398"/>
      <c r="AS14" s="398"/>
    </row>
    <row r="15" spans="1:45" s="130" customFormat="1" ht="18">
      <c r="A15" s="115"/>
      <c r="B15" s="116"/>
      <c r="C15" s="244" t="s">
        <v>0</v>
      </c>
      <c r="D15" s="245" t="str">
        <f>IF(Table!C11="","",Table!C11&amp;" "&amp;Table!D11)</f>
        <v>18 Teodor VOLKANOVSKI</v>
      </c>
      <c r="E15" s="224" t="s">
        <v>10</v>
      </c>
      <c r="F15" s="152" t="str">
        <f>IF(Table!F11="","",Table!F11&amp;" "&amp;Table!G11)</f>
        <v>2 Fatih KARABAXHAKU</v>
      </c>
      <c r="G15" s="194">
        <f>IF(Table!L11="","",Table!L11)</f>
        <v>6</v>
      </c>
      <c r="H15" s="193" t="s">
        <v>71</v>
      </c>
      <c r="I15" s="195">
        <f>IF(Table!M11="","",Table!M11)</f>
        <v>11</v>
      </c>
      <c r="J15" s="201">
        <f>IF(Table!N11="","",Table!N11)</f>
        <v>7</v>
      </c>
      <c r="K15" s="193" t="s">
        <v>71</v>
      </c>
      <c r="L15" s="202">
        <f>IF(Table!O11="","",Table!O11)</f>
        <v>11</v>
      </c>
      <c r="M15" s="194">
        <f>IF(Table!P11="","",Table!P11)</f>
        <v>10</v>
      </c>
      <c r="N15" s="193" t="s">
        <v>71</v>
      </c>
      <c r="O15" s="195">
        <f>IF(Table!Q11="","",Table!Q11)</f>
        <v>12</v>
      </c>
      <c r="P15" s="201" t="str">
        <f>IF(Table!R11="","",Table!R11)</f>
        <v/>
      </c>
      <c r="Q15" s="193" t="s">
        <v>71</v>
      </c>
      <c r="R15" s="202" t="str">
        <f>IF(Table!S11="","",Table!S11)</f>
        <v/>
      </c>
      <c r="S15" s="194" t="str">
        <f>IF(Table!T11="","",Table!T11)</f>
        <v/>
      </c>
      <c r="T15" s="193" t="s">
        <v>71</v>
      </c>
      <c r="U15" s="195" t="str">
        <f>IF(Table!U11="","",Table!U11)</f>
        <v/>
      </c>
      <c r="V15" s="184">
        <f>IF(G15="","",SUM(IF(G15&gt;I15,1,0),IF(J15&gt;L15,1,0),IF(M15&gt;O15,1,0),IF(P15&gt;R15,1,0),IF(S15&gt;U15,1,0)))</f>
        <v>0</v>
      </c>
      <c r="W15" s="121" t="s">
        <v>71</v>
      </c>
      <c r="X15" s="125">
        <f>IF(G15="","",SUM(IF(G15&lt;I15,1,0),IF(J15&lt;L15,1,0),IF(M15&lt;O15,1,0),IF(P15&lt;R15,1,0),IF(S15&lt;U15,1,0)))</f>
        <v>3</v>
      </c>
      <c r="Y15" s="126">
        <f>IF(AND($V15="",$X15=""),"",IF(V15&gt;X15,1,0))</f>
        <v>0</v>
      </c>
      <c r="Z15" s="127" t="s">
        <v>71</v>
      </c>
      <c r="AA15" s="128">
        <f>IF(AND($V15="",$X15=""),"",IF(V15&gt;X15,0,1))</f>
        <v>1</v>
      </c>
      <c r="AB15" s="129"/>
      <c r="AE15" s="131">
        <f>IF(AND($G15&lt;11,$I15&lt;11),"",IF(AND($G15&gt;$I15,$G15-$I15&gt;=2),1,0))</f>
        <v>0</v>
      </c>
      <c r="AF15" s="132">
        <f>IF($AE15="","",IF($AE15=1,0,1))</f>
        <v>1</v>
      </c>
      <c r="AG15" s="131">
        <f>IF(AND($J15&lt;11,$L15&lt;11),"",IF(AND($J15&gt;$L15,$J15-$L15&gt;=2),1,0))</f>
        <v>0</v>
      </c>
      <c r="AH15" s="133">
        <f>IF($AG15="","",IF($AG15=1,0,1))</f>
        <v>1</v>
      </c>
      <c r="AI15" s="134">
        <f>IF(AND($M15&lt;11,$O15&lt;11),"",IF(AND($M15&gt;$O15,$M15-$O15&gt;=2),1,0))</f>
        <v>0</v>
      </c>
      <c r="AJ15" s="132">
        <f>IF($AI15="","",IF($AI15=1,0,1))</f>
        <v>1</v>
      </c>
      <c r="AK15" s="131" t="e">
        <f>IF(AND($P15&lt;11,$R15&lt;11),"",IF(AND($P15&gt;$R15,$P15-$R15&gt;=2),1,0))</f>
        <v>#VALUE!</v>
      </c>
      <c r="AL15" s="133" t="e">
        <f>IF($AK15="","",IF($AK15=1,0,1))</f>
        <v>#VALUE!</v>
      </c>
      <c r="AM15" s="134" t="e">
        <f>IF(AND($S15&lt;11,$U15&lt;11),"",IF(AND($S15&gt;$U15,$S15-$U15&gt;=2),1,0))</f>
        <v>#VALUE!</v>
      </c>
      <c r="AN15" s="133" t="e">
        <f>IF($AM15="","",IF($AM15=1,0,1))</f>
        <v>#VALUE!</v>
      </c>
      <c r="AO15" s="129"/>
      <c r="AP15" s="135" t="e">
        <f>SUM($AE15,$AG15,$AI15,$AK15,$AM15)</f>
        <v>#VALUE!</v>
      </c>
      <c r="AQ15" s="135" t="e">
        <f>SUM($AF15,$AH15,$AJ15,$AL15,$AN15)</f>
        <v>#VALUE!</v>
      </c>
      <c r="AR15" s="135" t="e">
        <f>IF(AP15=3,1,0)</f>
        <v>#VALUE!</v>
      </c>
      <c r="AS15" s="135" t="e">
        <f>IF(AQ15=3,1,0)</f>
        <v>#VALUE!</v>
      </c>
    </row>
    <row r="16" spans="1:45" s="130" customFormat="1" ht="18">
      <c r="A16" s="115"/>
      <c r="B16" s="116"/>
      <c r="C16" s="217" t="s">
        <v>1</v>
      </c>
      <c r="D16" s="246" t="str">
        <f>IF(Table!C12="","",Table!C12&amp;" "&amp;Table!D12)</f>
        <v>17 Daniel GLAVEVSKI ZHOU</v>
      </c>
      <c r="E16" s="181" t="s">
        <v>11</v>
      </c>
      <c r="F16" s="188" t="str">
        <f>IF(Table!F12="","",Table!F12&amp;" "&amp;Table!G12)</f>
        <v xml:space="preserve">1 Aulon BIVOLAKU </v>
      </c>
      <c r="G16" s="142">
        <f>IF(Table!L12="","",Table!L12)</f>
        <v>10</v>
      </c>
      <c r="H16" s="185" t="s">
        <v>71</v>
      </c>
      <c r="I16" s="141">
        <f>IF(Table!M12="","",Table!M12)</f>
        <v>12</v>
      </c>
      <c r="J16" s="139">
        <f>IF(Table!N12="","",Table!N12)</f>
        <v>10</v>
      </c>
      <c r="K16" s="185" t="s">
        <v>71</v>
      </c>
      <c r="L16" s="143">
        <f>IF(Table!O12="","",Table!O12)</f>
        <v>12</v>
      </c>
      <c r="M16" s="142">
        <f>IF(Table!P12="","",Table!P12)</f>
        <v>11</v>
      </c>
      <c r="N16" s="185" t="s">
        <v>71</v>
      </c>
      <c r="O16" s="141">
        <f>IF(Table!Q12="","",Table!Q12)</f>
        <v>5</v>
      </c>
      <c r="P16" s="139">
        <f>IF(Table!R12="","",Table!R12)</f>
        <v>4</v>
      </c>
      <c r="Q16" s="185" t="s">
        <v>71</v>
      </c>
      <c r="R16" s="143">
        <f>IF(Table!S12="","",Table!S12)</f>
        <v>11</v>
      </c>
      <c r="S16" s="142" t="str">
        <f>IF(Table!T12="","",Table!T12)</f>
        <v/>
      </c>
      <c r="T16" s="185" t="s">
        <v>71</v>
      </c>
      <c r="U16" s="141" t="str">
        <f>IF(Table!U12="","",Table!U12)</f>
        <v/>
      </c>
      <c r="V16" s="181">
        <f t="shared" ref="V16:V20" si="0">IF(G16="","",SUM(IF(G16&gt;I16,1,0),IF(J16&gt;L16,1,0),IF(M16&gt;O16,1,0),IF(P16&gt;R16,1,0),IF(S16&gt;U16,1,0)))</f>
        <v>1</v>
      </c>
      <c r="W16" s="185" t="s">
        <v>71</v>
      </c>
      <c r="X16" s="144">
        <f t="shared" ref="X16:X20" si="1">IF(G16="","",SUM(IF(G16&lt;I16,1,0),IF(J16&lt;L16,1,0),IF(M16&lt;O16,1,0),IF(P16&lt;R16,1,0),IF(S16&lt;U16,1,0)))</f>
        <v>3</v>
      </c>
      <c r="Y16" s="145">
        <f>IF($V16="","",IF(V16&gt;X16,Y15+1,Y15))</f>
        <v>0</v>
      </c>
      <c r="Z16" s="146" t="s">
        <v>71</v>
      </c>
      <c r="AA16" s="147">
        <f>IF(X16="","",IF(X16&gt;V16,AA15+1,AA15))</f>
        <v>2</v>
      </c>
      <c r="AB16" s="129"/>
      <c r="AE16" s="148">
        <f t="shared" ref="AE16" si="2">IF(AND($G16&lt;11,$I16&lt;11),"",IF(AND($G16&gt;$I16,$G16-$I16&gt;=2),1,0))</f>
        <v>0</v>
      </c>
      <c r="AF16" s="149">
        <f>IF($AE16="","",IF($AE16=1,0,1))</f>
        <v>1</v>
      </c>
      <c r="AG16" s="148">
        <f>IF(AND($J16&lt;11,$L16&lt;11),"",IF(AND($J16&gt;$L16,$J16-$L16&gt;=2),1,0))</f>
        <v>0</v>
      </c>
      <c r="AH16" s="150">
        <f>IF($AG16="","",IF($AG16=1,0,1))</f>
        <v>1</v>
      </c>
      <c r="AI16" s="151">
        <f t="shared" ref="AI16:AI20" si="3">IF(AND($M16&lt;11,$O16&lt;11),"",IF(AND($M16&gt;$O16,$M16-$O16&gt;=2),1,0))</f>
        <v>1</v>
      </c>
      <c r="AJ16" s="149">
        <f t="shared" ref="AJ16:AJ20" si="4">IF($AI16="","",IF($AI16=1,0,1))</f>
        <v>0</v>
      </c>
      <c r="AK16" s="148">
        <f t="shared" ref="AK16:AK20" si="5">IF(AND($P16&lt;11,$R16&lt;11),"",IF(AND($P16&gt;$R16,$P16-$R16&gt;=2),1,0))</f>
        <v>0</v>
      </c>
      <c r="AL16" s="150">
        <f t="shared" ref="AL16:AL20" si="6">IF($AK16="","",IF($AK16=1,0,1))</f>
        <v>1</v>
      </c>
      <c r="AM16" s="151" t="e">
        <f t="shared" ref="AM16:AM20" si="7">IF(AND($S16&lt;11,$U16&lt;11),"",IF(AND($S16&gt;$U16,$S16-$U16&gt;=2),1,0))</f>
        <v>#VALUE!</v>
      </c>
      <c r="AN16" s="150" t="e">
        <f t="shared" ref="AN16:AN20" si="8">IF($AM16="","",IF($AM16=1,0,1))</f>
        <v>#VALUE!</v>
      </c>
      <c r="AO16" s="129"/>
      <c r="AP16" s="135" t="e">
        <f t="shared" ref="AP16:AP20" si="9">SUM($AE16,$AG16,$AI16,$AK16,$AM16)</f>
        <v>#VALUE!</v>
      </c>
      <c r="AQ16" s="135" t="e">
        <f t="shared" ref="AQ16:AQ20" si="10">SUM($AF16,$AH16,$AJ16,$AL16,$AN16)</f>
        <v>#VALUE!</v>
      </c>
      <c r="AR16" s="135" t="e">
        <f t="shared" ref="AR16:AS20" si="11">IF(AP16=3,1,0)</f>
        <v>#VALUE!</v>
      </c>
      <c r="AS16" s="135" t="e">
        <f t="shared" si="11"/>
        <v>#VALUE!</v>
      </c>
    </row>
    <row r="17" spans="1:45" s="130" customFormat="1" ht="18">
      <c r="A17" s="115"/>
      <c r="B17" s="116"/>
      <c r="C17" s="446" t="s">
        <v>91</v>
      </c>
      <c r="D17" s="247" t="str">
        <f>IF(Table!C13="","",Table!C13&amp;" "&amp;Table!D13)</f>
        <v>18 Teodor VOLKANOVSKI</v>
      </c>
      <c r="E17" s="440" t="s">
        <v>91</v>
      </c>
      <c r="F17" s="137" t="str">
        <f>IF(Table!F13="","",Table!F13&amp;" "&amp;Table!G13)</f>
        <v xml:space="preserve">1 Aulon BIVOLAKU </v>
      </c>
      <c r="G17" s="387">
        <f>IF(Table!L13="","",Table!L13)</f>
        <v>5</v>
      </c>
      <c r="H17" s="388" t="s">
        <v>71</v>
      </c>
      <c r="I17" s="390">
        <f>IF(Table!M13="","",Table!M13)</f>
        <v>11</v>
      </c>
      <c r="J17" s="391">
        <f>IF(Table!N13="","",Table!N13)</f>
        <v>7</v>
      </c>
      <c r="K17" s="388" t="s">
        <v>71</v>
      </c>
      <c r="L17" s="389">
        <f>IF(Table!O13="","",Table!O13)</f>
        <v>11</v>
      </c>
      <c r="M17" s="387">
        <f>IF(Table!P13="","",Table!P13)</f>
        <v>4</v>
      </c>
      <c r="N17" s="388" t="s">
        <v>71</v>
      </c>
      <c r="O17" s="390">
        <f>IF(Table!Q13="","",Table!Q13)</f>
        <v>11</v>
      </c>
      <c r="P17" s="391" t="str">
        <f>IF(Table!R13="","",Table!R13)</f>
        <v/>
      </c>
      <c r="Q17" s="388" t="s">
        <v>71</v>
      </c>
      <c r="R17" s="389" t="str">
        <f>IF(Table!S13="","",Table!S13)</f>
        <v/>
      </c>
      <c r="S17" s="387" t="str">
        <f>IF(Table!T13="","",Table!T13)</f>
        <v/>
      </c>
      <c r="T17" s="388" t="s">
        <v>71</v>
      </c>
      <c r="U17" s="390" t="str">
        <f>IF(Table!U13="","",Table!U13)</f>
        <v/>
      </c>
      <c r="V17" s="402">
        <f>IF(G17="","",SUM(IF(G17&gt;I17,1,0),IF(J17&gt;L17,1,0),IF(M17&gt;O17,1,0),IF(P17&gt;R17,1,0),IF(S17&gt;U17,1,0)))</f>
        <v>0</v>
      </c>
      <c r="W17" s="374" t="s">
        <v>71</v>
      </c>
      <c r="X17" s="376">
        <f>IF(G17="","",SUM(IF(G17&lt;I17,1,0),IF(J17&lt;L17,1,0),IF(M17&lt;O17,1,0),IF(P17&lt;R17,1,0),IF(S17&lt;U17,1,0)))</f>
        <v>3</v>
      </c>
      <c r="Y17" s="378">
        <f>IF(V17="","",IF(V17&gt;X17,Y16+1,Y16))</f>
        <v>0</v>
      </c>
      <c r="Z17" s="380"/>
      <c r="AA17" s="382">
        <f>IF(X17="","",IF(X17&gt;V17,AA16+1,AA16))</f>
        <v>3</v>
      </c>
      <c r="AB17" s="129"/>
      <c r="AE17" s="372">
        <f>IF(AND($G17&lt;11,$I17&lt;11),"",IF(AND($G17&gt;$I17,$G17-$I17&gt;=2),1,0))</f>
        <v>0</v>
      </c>
      <c r="AF17" s="370">
        <f>IF($AE17="","",IF($AE17=1,0,1))</f>
        <v>1</v>
      </c>
      <c r="AG17" s="372">
        <f>IF(AND($J17&lt;11,$L17&lt;11),"",IF(AND($J17&gt;$L17,$J17-$L17&gt;=2),1,0))</f>
        <v>0</v>
      </c>
      <c r="AH17" s="370">
        <f>IF($AG17="","",IF($AG17=1,0,1))</f>
        <v>1</v>
      </c>
      <c r="AI17" s="372">
        <f t="shared" si="3"/>
        <v>0</v>
      </c>
      <c r="AJ17" s="370">
        <f t="shared" si="4"/>
        <v>1</v>
      </c>
      <c r="AK17" s="372" t="e">
        <f t="shared" si="5"/>
        <v>#VALUE!</v>
      </c>
      <c r="AL17" s="370" t="e">
        <f t="shared" si="6"/>
        <v>#VALUE!</v>
      </c>
      <c r="AM17" s="372" t="e">
        <f t="shared" si="7"/>
        <v>#VALUE!</v>
      </c>
      <c r="AN17" s="370" t="e">
        <f t="shared" si="8"/>
        <v>#VALUE!</v>
      </c>
      <c r="AO17" s="129"/>
      <c r="AP17" s="354" t="e">
        <f t="shared" si="9"/>
        <v>#VALUE!</v>
      </c>
      <c r="AQ17" s="354" t="e">
        <f t="shared" si="10"/>
        <v>#VALUE!</v>
      </c>
      <c r="AR17" s="354" t="e">
        <f t="shared" si="11"/>
        <v>#VALUE!</v>
      </c>
      <c r="AS17" s="354" t="e">
        <f t="shared" si="11"/>
        <v>#VALUE!</v>
      </c>
    </row>
    <row r="18" spans="1:45" s="130" customFormat="1" ht="18">
      <c r="A18" s="115"/>
      <c r="B18" s="116"/>
      <c r="C18" s="446"/>
      <c r="D18" s="248" t="str">
        <f>IF(Table!C14="","",Table!C14&amp;" "&amp;Table!D14)</f>
        <v>17 Daniel GLAVEVSKI ZHOU</v>
      </c>
      <c r="E18" s="440"/>
      <c r="F18" s="191" t="str">
        <f>IF(Table!F14="","",Table!F14&amp;" "&amp;Table!G14)</f>
        <v>2 Fatih KARABAXHAKU</v>
      </c>
      <c r="G18" s="387"/>
      <c r="H18" s="388"/>
      <c r="I18" s="390"/>
      <c r="J18" s="391"/>
      <c r="K18" s="388"/>
      <c r="L18" s="389"/>
      <c r="M18" s="387"/>
      <c r="N18" s="388"/>
      <c r="O18" s="390"/>
      <c r="P18" s="391"/>
      <c r="Q18" s="388"/>
      <c r="R18" s="389"/>
      <c r="S18" s="387"/>
      <c r="T18" s="388"/>
      <c r="U18" s="390"/>
      <c r="V18" s="439"/>
      <c r="W18" s="375"/>
      <c r="X18" s="377"/>
      <c r="Y18" s="379"/>
      <c r="Z18" s="381"/>
      <c r="AA18" s="383"/>
      <c r="AB18" s="129"/>
      <c r="AE18" s="373"/>
      <c r="AF18" s="371"/>
      <c r="AG18" s="373"/>
      <c r="AH18" s="371"/>
      <c r="AI18" s="373"/>
      <c r="AJ18" s="371"/>
      <c r="AK18" s="373"/>
      <c r="AL18" s="371"/>
      <c r="AM18" s="373"/>
      <c r="AN18" s="371"/>
      <c r="AO18" s="129"/>
      <c r="AP18" s="355"/>
      <c r="AQ18" s="355"/>
      <c r="AR18" s="355"/>
      <c r="AS18" s="355"/>
    </row>
    <row r="19" spans="1:45" s="130" customFormat="1" ht="18.75" customHeight="1">
      <c r="A19" s="115"/>
      <c r="B19" s="116"/>
      <c r="C19" s="217" t="s">
        <v>0</v>
      </c>
      <c r="D19" s="246" t="str">
        <f>IF(Table!C15="","",Table!C15&amp;" "&amp;Table!D15)</f>
        <v>18 Teodor VOLKANOVSKI</v>
      </c>
      <c r="E19" s="181" t="s">
        <v>11</v>
      </c>
      <c r="F19" s="188" t="str">
        <f>IF(Table!F15="","",Table!F15&amp;" "&amp;Table!G15)</f>
        <v xml:space="preserve">1 Aulon BIVOLAKU </v>
      </c>
      <c r="G19" s="142" t="str">
        <f>IF(Table!L15="","",Table!L15)</f>
        <v/>
      </c>
      <c r="H19" s="185" t="s">
        <v>71</v>
      </c>
      <c r="I19" s="141" t="str">
        <f>IF(Table!M15="","",Table!M15)</f>
        <v/>
      </c>
      <c r="J19" s="139" t="str">
        <f>IF(Table!N15="","",Table!N15)</f>
        <v/>
      </c>
      <c r="K19" s="185" t="s">
        <v>71</v>
      </c>
      <c r="L19" s="143" t="str">
        <f>IF(Table!O15="","",Table!O15)</f>
        <v/>
      </c>
      <c r="M19" s="142" t="str">
        <f>IF(Table!P15="","",Table!P15)</f>
        <v/>
      </c>
      <c r="N19" s="185" t="s">
        <v>71</v>
      </c>
      <c r="O19" s="141" t="str">
        <f>IF(Table!Q15="","",Table!Q15)</f>
        <v/>
      </c>
      <c r="P19" s="139" t="str">
        <f>IF(Table!R15="","",Table!R15)</f>
        <v/>
      </c>
      <c r="Q19" s="185" t="s">
        <v>71</v>
      </c>
      <c r="R19" s="143" t="str">
        <f>IF(Table!S15="","",Table!S15)</f>
        <v/>
      </c>
      <c r="S19" s="142" t="str">
        <f>IF(Table!T15="","",Table!T15)</f>
        <v/>
      </c>
      <c r="T19" s="185" t="s">
        <v>71</v>
      </c>
      <c r="U19" s="141" t="str">
        <f>IF(Table!U15="","",Table!U15)</f>
        <v/>
      </c>
      <c r="V19" s="181" t="str">
        <f t="shared" si="0"/>
        <v/>
      </c>
      <c r="W19" s="185" t="s">
        <v>71</v>
      </c>
      <c r="X19" s="144" t="str">
        <f t="shared" si="1"/>
        <v/>
      </c>
      <c r="Y19" s="145" t="str">
        <f>IF(V19="","",IF(V19&gt;X19,Y17+1,Y17))</f>
        <v/>
      </c>
      <c r="Z19" s="146"/>
      <c r="AA19" s="147" t="str">
        <f>IF(V19="","",IF(X19&gt;V19,AA17+1,AA17))</f>
        <v/>
      </c>
      <c r="AB19" s="129"/>
      <c r="AE19" s="148" t="e">
        <f t="shared" ref="AE19:AE20" si="12">IF(AND($G19&lt;11,$I19&lt;11),"",IF(AND($G19&gt;$I19,$G19-$I19&gt;=2),1,0))</f>
        <v>#VALUE!</v>
      </c>
      <c r="AF19" s="149" t="e">
        <f>IF($AE19="","",IF($AE19=1,0,1))</f>
        <v>#VALUE!</v>
      </c>
      <c r="AG19" s="148" t="e">
        <f>IF(AND($J19&lt;11,$L19&lt;11),"",IF(AND($J19&gt;$L19,$J19-$L19&gt;=2),1,0))</f>
        <v>#VALUE!</v>
      </c>
      <c r="AH19" s="150" t="e">
        <f>IF($AG19="","",IF($AG19=1,0,1))</f>
        <v>#VALUE!</v>
      </c>
      <c r="AI19" s="151" t="e">
        <f t="shared" si="3"/>
        <v>#VALUE!</v>
      </c>
      <c r="AJ19" s="149" t="e">
        <f t="shared" si="4"/>
        <v>#VALUE!</v>
      </c>
      <c r="AK19" s="148" t="e">
        <f t="shared" si="5"/>
        <v>#VALUE!</v>
      </c>
      <c r="AL19" s="150" t="e">
        <f t="shared" si="6"/>
        <v>#VALUE!</v>
      </c>
      <c r="AM19" s="151" t="e">
        <f t="shared" si="7"/>
        <v>#VALUE!</v>
      </c>
      <c r="AN19" s="150" t="e">
        <f t="shared" si="8"/>
        <v>#VALUE!</v>
      </c>
      <c r="AO19" s="129"/>
      <c r="AP19" s="135" t="e">
        <f t="shared" si="9"/>
        <v>#VALUE!</v>
      </c>
      <c r="AQ19" s="135" t="e">
        <f t="shared" si="10"/>
        <v>#VALUE!</v>
      </c>
      <c r="AR19" s="135" t="e">
        <f t="shared" si="11"/>
        <v>#VALUE!</v>
      </c>
      <c r="AS19" s="135" t="e">
        <f t="shared" si="11"/>
        <v>#VALUE!</v>
      </c>
    </row>
    <row r="20" spans="1:45" s="130" customFormat="1" ht="18.600000000000001" thickBot="1">
      <c r="A20" s="115"/>
      <c r="B20" s="116"/>
      <c r="C20" s="218" t="s">
        <v>1</v>
      </c>
      <c r="D20" s="249" t="str">
        <f>IF(Table!C16="","",Table!C16&amp;" "&amp;Table!D16)</f>
        <v>17 Daniel GLAVEVSKI ZHOU</v>
      </c>
      <c r="E20" s="227" t="s">
        <v>10</v>
      </c>
      <c r="F20" s="154" t="str">
        <f>IF(Table!F16="","",Table!F16&amp;" "&amp;Table!G16)</f>
        <v>2 Fatih KARABAXHAKU</v>
      </c>
      <c r="G20" s="159" t="str">
        <f>IF(Table!L16="","",Table!L16)</f>
        <v/>
      </c>
      <c r="H20" s="157" t="s">
        <v>71</v>
      </c>
      <c r="I20" s="158" t="str">
        <f>IF(Table!M16="","",Table!M16)</f>
        <v/>
      </c>
      <c r="J20" s="156" t="str">
        <f>IF(Table!N16="","",Table!N16)</f>
        <v/>
      </c>
      <c r="K20" s="157" t="s">
        <v>71</v>
      </c>
      <c r="L20" s="160" t="str">
        <f>IF(Table!O16="","",Table!O16)</f>
        <v/>
      </c>
      <c r="M20" s="159" t="str">
        <f>IF(Table!P16="","",Table!P16)</f>
        <v/>
      </c>
      <c r="N20" s="157" t="s">
        <v>71</v>
      </c>
      <c r="O20" s="158" t="str">
        <f>IF(Table!Q16="","",Table!Q16)</f>
        <v/>
      </c>
      <c r="P20" s="156" t="str">
        <f>IF(Table!R16="","",Table!R16)</f>
        <v/>
      </c>
      <c r="Q20" s="157" t="s">
        <v>71</v>
      </c>
      <c r="R20" s="160" t="str">
        <f>IF(Table!S16="","",Table!S16)</f>
        <v/>
      </c>
      <c r="S20" s="159" t="str">
        <f>IF(Table!T16="","",Table!T16)</f>
        <v/>
      </c>
      <c r="T20" s="157" t="s">
        <v>71</v>
      </c>
      <c r="U20" s="158" t="str">
        <f>IF(Table!U16="","",Table!U16)</f>
        <v/>
      </c>
      <c r="V20" s="182" t="str">
        <f t="shared" si="0"/>
        <v/>
      </c>
      <c r="W20" s="157" t="s">
        <v>71</v>
      </c>
      <c r="X20" s="161" t="str">
        <f t="shared" si="1"/>
        <v/>
      </c>
      <c r="Y20" s="162" t="str">
        <f>IF(V20="","",IF(V20&gt;X20,Y19+1,Y19))</f>
        <v/>
      </c>
      <c r="Z20" s="163"/>
      <c r="AA20" s="164" t="str">
        <f>IF(V20="","",IF(X20&gt;V20,AA19+1,AA19))</f>
        <v/>
      </c>
      <c r="AB20" s="129"/>
      <c r="AE20" s="148" t="e">
        <f t="shared" si="12"/>
        <v>#VALUE!</v>
      </c>
      <c r="AF20" s="149" t="e">
        <f>IF($AE20="","",IF($AE20=1,0,1))</f>
        <v>#VALUE!</v>
      </c>
      <c r="AG20" s="148" t="e">
        <f>IF(AND($J20&lt;11,$L20&lt;11),"",IF(AND($J20&gt;$L20,$J20-$L20&gt;=2),1,0))</f>
        <v>#VALUE!</v>
      </c>
      <c r="AH20" s="150" t="e">
        <f>IF($AG20="","",IF($AG20=1,0,1))</f>
        <v>#VALUE!</v>
      </c>
      <c r="AI20" s="151" t="e">
        <f t="shared" si="3"/>
        <v>#VALUE!</v>
      </c>
      <c r="AJ20" s="149" t="e">
        <f t="shared" si="4"/>
        <v>#VALUE!</v>
      </c>
      <c r="AK20" s="148" t="e">
        <f t="shared" si="5"/>
        <v>#VALUE!</v>
      </c>
      <c r="AL20" s="150" t="e">
        <f t="shared" si="6"/>
        <v>#VALUE!</v>
      </c>
      <c r="AM20" s="151" t="e">
        <f t="shared" si="7"/>
        <v>#VALUE!</v>
      </c>
      <c r="AN20" s="150" t="e">
        <f t="shared" si="8"/>
        <v>#VALUE!</v>
      </c>
      <c r="AO20" s="129"/>
      <c r="AP20" s="135" t="e">
        <f t="shared" si="9"/>
        <v>#VALUE!</v>
      </c>
      <c r="AQ20" s="135" t="e">
        <f t="shared" si="10"/>
        <v>#VALUE!</v>
      </c>
      <c r="AR20" s="135" t="e">
        <f t="shared" si="11"/>
        <v>#VALUE!</v>
      </c>
      <c r="AS20" s="135" t="e">
        <f t="shared" si="11"/>
        <v>#VALUE!</v>
      </c>
    </row>
    <row r="21" spans="1:45" ht="16.2" thickBot="1">
      <c r="H21" s="165"/>
    </row>
    <row r="22" spans="1:45" ht="15" customHeight="1">
      <c r="D22" s="356" t="s">
        <v>92</v>
      </c>
      <c r="F22" s="357" t="str">
        <f>IF(MAX(Y17:Y20)=3,D11,IF(MAX(AA17:AA20)=3,H11,""))</f>
        <v>KOSOVO</v>
      </c>
      <c r="G22" s="359" t="s">
        <v>93</v>
      </c>
      <c r="H22" s="360"/>
      <c r="I22" s="360"/>
      <c r="J22" s="360"/>
      <c r="K22" s="360"/>
      <c r="L22" s="360"/>
      <c r="M22" s="360"/>
      <c r="N22" s="360"/>
      <c r="O22" s="361"/>
      <c r="P22" s="362">
        <f>IF(F22="","",IF(F22=D11,MAX(Y15:Y20),MAX(AA15:AA20)))</f>
        <v>3</v>
      </c>
      <c r="Q22" s="363"/>
      <c r="R22" s="363"/>
      <c r="S22" s="363"/>
      <c r="T22" s="366" t="s">
        <v>71</v>
      </c>
      <c r="U22" s="363">
        <f>IF(F22="","",IF(F22=D11,MAX(AA15:AA20),MAX(Y15:Y20)))</f>
        <v>0</v>
      </c>
      <c r="V22" s="363"/>
      <c r="W22" s="363"/>
      <c r="X22" s="368"/>
      <c r="Y22" s="166"/>
      <c r="Z22" s="166"/>
      <c r="AA22" s="167"/>
    </row>
    <row r="23" spans="1:45" ht="9" customHeight="1" thickBot="1">
      <c r="D23" s="356"/>
      <c r="F23" s="358"/>
      <c r="G23" s="359"/>
      <c r="H23" s="360"/>
      <c r="I23" s="360"/>
      <c r="J23" s="360"/>
      <c r="K23" s="360"/>
      <c r="L23" s="360"/>
      <c r="M23" s="360"/>
      <c r="N23" s="360"/>
      <c r="O23" s="361"/>
      <c r="P23" s="364"/>
      <c r="Q23" s="365"/>
      <c r="R23" s="365"/>
      <c r="S23" s="365"/>
      <c r="T23" s="367"/>
      <c r="U23" s="365"/>
      <c r="V23" s="365"/>
      <c r="W23" s="365"/>
      <c r="X23" s="369"/>
      <c r="Y23" s="166"/>
      <c r="Z23" s="166"/>
      <c r="AA23" s="167"/>
    </row>
    <row r="24" spans="1:45" ht="9.6" customHeight="1" thickBot="1"/>
    <row r="25" spans="1:45" ht="16.2" thickBot="1">
      <c r="D25" s="168" t="s">
        <v>94</v>
      </c>
      <c r="E25" s="169"/>
      <c r="F25" s="170"/>
      <c r="L25" s="333" t="s">
        <v>94</v>
      </c>
      <c r="M25" s="333"/>
      <c r="N25" s="333"/>
      <c r="O25" s="333"/>
      <c r="P25" s="333"/>
      <c r="Q25" s="333"/>
      <c r="R25" s="334"/>
      <c r="S25" s="335"/>
      <c r="T25" s="336"/>
      <c r="U25" s="336"/>
      <c r="V25" s="336"/>
      <c r="W25" s="336"/>
      <c r="X25" s="336"/>
      <c r="Y25" s="336"/>
      <c r="Z25" s="336"/>
      <c r="AA25" s="337"/>
    </row>
    <row r="26" spans="1:45" ht="16.2" thickBot="1">
      <c r="D26" s="171"/>
      <c r="E26" s="107"/>
      <c r="F26" s="171"/>
      <c r="G26" s="171"/>
      <c r="H26" s="171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</row>
    <row r="27" spans="1:45" ht="16.2" thickBot="1">
      <c r="D27" s="168" t="s">
        <v>95</v>
      </c>
      <c r="E27" s="172"/>
      <c r="F27" s="170"/>
      <c r="L27" s="338" t="s">
        <v>96</v>
      </c>
      <c r="M27" s="338"/>
      <c r="N27" s="338"/>
      <c r="O27" s="338"/>
      <c r="P27" s="338"/>
      <c r="Q27" s="338"/>
      <c r="R27" s="173"/>
      <c r="S27" s="335"/>
      <c r="T27" s="336"/>
      <c r="U27" s="336"/>
      <c r="V27" s="336"/>
      <c r="W27" s="336"/>
      <c r="X27" s="336"/>
      <c r="Y27" s="336"/>
      <c r="Z27" s="336"/>
      <c r="AA27" s="337"/>
      <c r="AC27" s="165"/>
    </row>
    <row r="28" spans="1:45" ht="17.25" customHeight="1">
      <c r="H28" s="339"/>
      <c r="I28" s="339"/>
      <c r="J28" s="339"/>
      <c r="K28" s="339"/>
      <c r="L28" s="340"/>
      <c r="M28" s="340"/>
      <c r="N28" s="340"/>
      <c r="O28" s="340"/>
      <c r="P28" s="340"/>
      <c r="S28" s="341"/>
      <c r="T28" s="341"/>
      <c r="U28" s="341"/>
      <c r="V28" s="341"/>
      <c r="W28" s="341"/>
      <c r="X28" s="341"/>
      <c r="Y28" s="341"/>
      <c r="Z28" s="341"/>
      <c r="AA28" s="341"/>
    </row>
    <row r="29" spans="1:45" ht="9.75" customHeight="1" thickBot="1">
      <c r="H29" s="174"/>
      <c r="I29" s="174"/>
      <c r="J29" s="174"/>
      <c r="K29" s="174"/>
      <c r="L29" s="175"/>
      <c r="M29" s="175"/>
      <c r="N29" s="175"/>
      <c r="O29" s="175"/>
      <c r="P29" s="175"/>
      <c r="S29" s="175"/>
      <c r="T29" s="175"/>
      <c r="U29" s="175"/>
      <c r="V29" s="175"/>
      <c r="W29" s="175"/>
      <c r="X29" s="175"/>
      <c r="Y29" s="175"/>
      <c r="Z29" s="175"/>
      <c r="AA29" s="175"/>
    </row>
    <row r="30" spans="1:45" ht="30.6" customHeight="1">
      <c r="C30" s="176"/>
      <c r="D30" s="177" t="s">
        <v>97</v>
      </c>
      <c r="E30" s="176"/>
      <c r="F30" s="177" t="s">
        <v>97</v>
      </c>
      <c r="G30" s="178"/>
      <c r="H30" s="324" t="s">
        <v>98</v>
      </c>
      <c r="I30" s="325"/>
      <c r="J30" s="326" t="s">
        <v>99</v>
      </c>
      <c r="K30" s="327"/>
      <c r="L30" s="327"/>
      <c r="M30" s="327"/>
      <c r="N30" s="327"/>
      <c r="O30" s="327"/>
      <c r="P30" s="327"/>
      <c r="Q30" s="327"/>
      <c r="R30" s="327"/>
      <c r="S30" s="325"/>
      <c r="T30" s="328" t="s">
        <v>100</v>
      </c>
      <c r="U30" s="329"/>
      <c r="V30" s="329"/>
      <c r="W30" s="329"/>
      <c r="X30" s="329"/>
      <c r="Y30" s="329"/>
      <c r="Z30" s="329"/>
      <c r="AA30" s="330"/>
    </row>
    <row r="31" spans="1:45" ht="22.5" customHeight="1">
      <c r="C31" s="176"/>
      <c r="D31" s="179" t="s">
        <v>101</v>
      </c>
      <c r="E31" s="176"/>
      <c r="F31" s="179" t="s">
        <v>102</v>
      </c>
      <c r="G31" s="176"/>
      <c r="H31" s="331"/>
      <c r="I31" s="313"/>
      <c r="J31" s="311" t="s">
        <v>120</v>
      </c>
      <c r="K31" s="312"/>
      <c r="L31" s="312"/>
      <c r="M31" s="312"/>
      <c r="N31" s="312"/>
      <c r="O31" s="312"/>
      <c r="P31" s="312"/>
      <c r="Q31" s="312"/>
      <c r="R31" s="312"/>
      <c r="S31" s="313"/>
      <c r="T31" s="311"/>
      <c r="U31" s="312"/>
      <c r="V31" s="312"/>
      <c r="W31" s="312"/>
      <c r="X31" s="312"/>
      <c r="Y31" s="312"/>
      <c r="Z31" s="312"/>
      <c r="AA31" s="332"/>
    </row>
    <row r="32" spans="1:45" ht="22.5" customHeight="1" thickBot="1">
      <c r="C32" s="176"/>
      <c r="D32" s="179" t="s">
        <v>103</v>
      </c>
      <c r="E32" s="176"/>
      <c r="F32" s="179" t="s">
        <v>103</v>
      </c>
      <c r="G32" s="176"/>
      <c r="H32" s="309"/>
      <c r="I32" s="310"/>
      <c r="J32" s="311" t="s">
        <v>121</v>
      </c>
      <c r="K32" s="312"/>
      <c r="L32" s="312"/>
      <c r="M32" s="312"/>
      <c r="N32" s="312"/>
      <c r="O32" s="312"/>
      <c r="P32" s="312"/>
      <c r="Q32" s="312"/>
      <c r="R32" s="312"/>
      <c r="S32" s="313"/>
      <c r="T32" s="314"/>
      <c r="U32" s="315"/>
      <c r="V32" s="315"/>
      <c r="W32" s="315"/>
      <c r="X32" s="315"/>
      <c r="Y32" s="315"/>
      <c r="Z32" s="315"/>
      <c r="AA32" s="316"/>
    </row>
    <row r="33" spans="1:45" s="94" customFormat="1" ht="22.5" customHeight="1" thickBot="1">
      <c r="A33" s="93"/>
      <c r="C33" s="176"/>
      <c r="D33" s="180" t="s">
        <v>101</v>
      </c>
      <c r="E33" s="176"/>
      <c r="F33" s="180" t="s">
        <v>102</v>
      </c>
      <c r="G33" s="176"/>
      <c r="H33" s="317" t="s">
        <v>105</v>
      </c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9"/>
      <c r="AB33" s="96"/>
    </row>
    <row r="34" spans="1:45" s="94" customFormat="1" ht="16.2" thickBot="1">
      <c r="A34" s="93">
        <v>1</v>
      </c>
      <c r="C34" s="95"/>
      <c r="E34" s="95"/>
      <c r="L34" s="95"/>
      <c r="AA34" s="94">
        <v>2</v>
      </c>
      <c r="AB34" s="96"/>
    </row>
    <row r="35" spans="1:45" ht="17.399999999999999" thickBot="1">
      <c r="O35" s="320" t="s">
        <v>68</v>
      </c>
      <c r="P35" s="321"/>
      <c r="Q35" s="321"/>
      <c r="R35" s="322" t="s">
        <v>69</v>
      </c>
      <c r="S35" s="322"/>
      <c r="T35" s="322"/>
      <c r="U35" s="322"/>
      <c r="V35" s="322"/>
      <c r="W35" s="322"/>
      <c r="X35" s="322"/>
      <c r="Y35" s="322"/>
      <c r="Z35" s="322"/>
      <c r="AA35" s="323"/>
    </row>
    <row r="36" spans="1:45" ht="16.2" thickBot="1">
      <c r="O36" s="425" t="s">
        <v>70</v>
      </c>
      <c r="P36" s="426"/>
      <c r="Q36" s="426"/>
      <c r="R36" s="99"/>
      <c r="S36" s="427"/>
      <c r="T36" s="427"/>
      <c r="U36" s="428"/>
      <c r="V36" s="428"/>
      <c r="W36" s="429"/>
      <c r="X36" s="429"/>
      <c r="Y36" s="254"/>
      <c r="Z36" s="100"/>
      <c r="AA36" s="253"/>
    </row>
    <row r="37" spans="1:45" ht="17.399999999999999" customHeight="1" thickBot="1">
      <c r="F37" s="430"/>
      <c r="G37" s="430"/>
      <c r="H37" s="430"/>
      <c r="I37" s="430"/>
      <c r="J37" s="430"/>
      <c r="K37" s="430"/>
      <c r="L37" s="430"/>
      <c r="M37" s="430"/>
      <c r="O37" s="431" t="s">
        <v>72</v>
      </c>
      <c r="P37" s="432"/>
      <c r="Q37" s="432"/>
      <c r="R37" s="351"/>
      <c r="S37" s="352"/>
      <c r="T37" s="352"/>
      <c r="U37" s="352"/>
      <c r="V37" s="352"/>
      <c r="W37" s="352"/>
      <c r="X37" s="352"/>
      <c r="Y37" s="352"/>
      <c r="Z37" s="352"/>
      <c r="AA37" s="353"/>
    </row>
    <row r="38" spans="1:45" ht="17.399999999999999" customHeight="1" thickBot="1">
      <c r="F38" s="430"/>
      <c r="G38" s="430"/>
      <c r="H38" s="430"/>
      <c r="I38" s="430"/>
      <c r="J38" s="430"/>
      <c r="K38" s="430"/>
      <c r="L38" s="430"/>
      <c r="M38" s="430"/>
      <c r="O38" s="433" t="s">
        <v>73</v>
      </c>
      <c r="P38" s="434"/>
      <c r="Q38" s="434"/>
      <c r="R38" s="435"/>
      <c r="S38" s="318"/>
      <c r="T38" s="318"/>
      <c r="U38" s="318"/>
      <c r="V38" s="318"/>
      <c r="W38" s="318"/>
      <c r="X38" s="318"/>
      <c r="Y38" s="318"/>
      <c r="Z38" s="318"/>
      <c r="AA38" s="319"/>
    </row>
    <row r="39" spans="1:45" ht="18" thickBot="1">
      <c r="F39" s="348" t="s">
        <v>74</v>
      </c>
      <c r="G39" s="348"/>
      <c r="H39" s="348"/>
      <c r="I39" s="348"/>
      <c r="J39" s="348"/>
      <c r="K39" s="348"/>
      <c r="L39" s="348"/>
      <c r="M39" s="348"/>
      <c r="O39" s="349" t="s">
        <v>75</v>
      </c>
      <c r="P39" s="350"/>
      <c r="Q39" s="350"/>
      <c r="R39" s="351"/>
      <c r="S39" s="352"/>
      <c r="T39" s="352"/>
      <c r="U39" s="352"/>
      <c r="V39" s="352"/>
      <c r="W39" s="352"/>
      <c r="X39" s="352"/>
      <c r="Y39" s="352"/>
      <c r="Z39" s="352"/>
      <c r="AA39" s="353"/>
    </row>
    <row r="40" spans="1:45" ht="5.4" customHeight="1">
      <c r="D40" s="101"/>
    </row>
    <row r="41" spans="1:45" ht="12" customHeight="1">
      <c r="C41" s="423"/>
      <c r="D41" s="423"/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3"/>
      <c r="P41" s="423"/>
      <c r="Q41" s="423"/>
      <c r="R41" s="423"/>
      <c r="S41" s="423"/>
      <c r="T41" s="423"/>
      <c r="U41" s="423"/>
      <c r="V41" s="423"/>
      <c r="W41" s="423"/>
      <c r="X41" s="423"/>
      <c r="Y41" s="423"/>
      <c r="Z41" s="423"/>
      <c r="AA41" s="423"/>
    </row>
    <row r="42" spans="1:45">
      <c r="C42" s="102"/>
      <c r="D42" s="339" t="s">
        <v>104</v>
      </c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</row>
    <row r="43" spans="1:45" ht="21" thickBot="1">
      <c r="C43" s="103"/>
      <c r="D43" s="104" t="s">
        <v>76</v>
      </c>
      <c r="E43" s="103"/>
      <c r="F43" s="103"/>
      <c r="G43" s="103"/>
      <c r="H43" s="424" t="s">
        <v>77</v>
      </c>
      <c r="I43" s="424"/>
      <c r="J43" s="424"/>
      <c r="K43" s="424"/>
      <c r="L43" s="424"/>
      <c r="M43" s="424"/>
      <c r="N43" s="424"/>
      <c r="O43" s="424"/>
      <c r="P43" s="424"/>
      <c r="Q43" s="424"/>
      <c r="R43" s="103"/>
      <c r="S43" s="103"/>
      <c r="T43" s="103"/>
      <c r="U43" s="103"/>
      <c r="V43" s="103"/>
      <c r="W43" s="103"/>
      <c r="X43" s="103"/>
      <c r="Y43" s="103"/>
      <c r="Z43" s="103"/>
      <c r="AA43" s="103"/>
    </row>
    <row r="44" spans="1:45" ht="21" thickBot="1">
      <c r="C44" s="103"/>
      <c r="D44" s="105" t="str">
        <f>IF(Table!B19="","",Table!B19)</f>
        <v/>
      </c>
      <c r="E44" s="103"/>
      <c r="F44" s="106"/>
      <c r="G44" s="107"/>
      <c r="H44" s="342" t="str">
        <f>IF(Table!E19="","",Table!E19)</f>
        <v/>
      </c>
      <c r="I44" s="343"/>
      <c r="J44" s="343"/>
      <c r="K44" s="343"/>
      <c r="L44" s="343"/>
      <c r="M44" s="343"/>
      <c r="N44" s="343"/>
      <c r="O44" s="343"/>
      <c r="P44" s="343"/>
      <c r="Q44" s="344"/>
      <c r="R44" s="103" t="s">
        <v>78</v>
      </c>
      <c r="S44" s="345"/>
      <c r="T44" s="346"/>
      <c r="U44" s="346"/>
      <c r="V44" s="346"/>
      <c r="W44" s="346"/>
      <c r="X44" s="346"/>
      <c r="Y44" s="346"/>
      <c r="Z44" s="346"/>
      <c r="AA44" s="347"/>
    </row>
    <row r="45" spans="1:45" ht="16.2" thickBot="1"/>
    <row r="46" spans="1:45" s="103" customFormat="1" ht="16.2" customHeight="1" thickBot="1">
      <c r="A46" s="108"/>
      <c r="B46" s="109"/>
      <c r="C46" s="405" t="s">
        <v>76</v>
      </c>
      <c r="D46" s="406"/>
      <c r="E46" s="110"/>
      <c r="F46" s="111" t="s">
        <v>77</v>
      </c>
      <c r="G46" s="438" t="s">
        <v>79</v>
      </c>
      <c r="H46" s="407"/>
      <c r="I46" s="407"/>
      <c r="J46" s="407"/>
      <c r="K46" s="407"/>
      <c r="L46" s="407"/>
      <c r="M46" s="407"/>
      <c r="N46" s="407"/>
      <c r="O46" s="407"/>
      <c r="P46" s="407"/>
      <c r="Q46" s="407"/>
      <c r="R46" s="407"/>
      <c r="S46" s="407"/>
      <c r="T46" s="407"/>
      <c r="U46" s="408"/>
      <c r="V46" s="409" t="s">
        <v>80</v>
      </c>
      <c r="W46" s="410"/>
      <c r="X46" s="411"/>
      <c r="Y46" s="415" t="s">
        <v>20</v>
      </c>
      <c r="Z46" s="416"/>
      <c r="AA46" s="417"/>
      <c r="AB46" s="112"/>
      <c r="AE46" s="394" t="s">
        <v>81</v>
      </c>
      <c r="AF46" s="395"/>
      <c r="AG46" s="395"/>
      <c r="AH46" s="395"/>
      <c r="AI46" s="395"/>
      <c r="AJ46" s="395"/>
      <c r="AK46" s="395"/>
      <c r="AL46" s="395"/>
      <c r="AM46" s="395"/>
      <c r="AN46" s="396"/>
      <c r="AO46" s="112"/>
      <c r="AP46" s="397" t="s">
        <v>82</v>
      </c>
      <c r="AQ46" s="397"/>
      <c r="AR46" s="398" t="s">
        <v>83</v>
      </c>
      <c r="AS46" s="398"/>
    </row>
    <row r="47" spans="1:45" ht="16.2" thickBot="1">
      <c r="C47" s="442" t="s">
        <v>84</v>
      </c>
      <c r="D47" s="443"/>
      <c r="E47" s="205"/>
      <c r="F47" s="206" t="s">
        <v>85</v>
      </c>
      <c r="G47" s="442" t="s">
        <v>86</v>
      </c>
      <c r="H47" s="444"/>
      <c r="I47" s="445"/>
      <c r="J47" s="442" t="s">
        <v>87</v>
      </c>
      <c r="K47" s="444"/>
      <c r="L47" s="445"/>
      <c r="M47" s="442" t="s">
        <v>88</v>
      </c>
      <c r="N47" s="444"/>
      <c r="O47" s="445"/>
      <c r="P47" s="442" t="s">
        <v>89</v>
      </c>
      <c r="Q47" s="444"/>
      <c r="R47" s="445"/>
      <c r="S47" s="442" t="s">
        <v>90</v>
      </c>
      <c r="T47" s="444"/>
      <c r="U47" s="443"/>
      <c r="V47" s="412"/>
      <c r="W47" s="413"/>
      <c r="X47" s="414"/>
      <c r="Y47" s="418"/>
      <c r="Z47" s="419"/>
      <c r="AA47" s="420"/>
      <c r="AE47" s="403" t="s">
        <v>86</v>
      </c>
      <c r="AF47" s="404"/>
      <c r="AG47" s="403" t="s">
        <v>87</v>
      </c>
      <c r="AH47" s="421"/>
      <c r="AI47" s="422" t="s">
        <v>88</v>
      </c>
      <c r="AJ47" s="404"/>
      <c r="AK47" s="403" t="s">
        <v>89</v>
      </c>
      <c r="AL47" s="421"/>
      <c r="AM47" s="422" t="s">
        <v>90</v>
      </c>
      <c r="AN47" s="421"/>
      <c r="AO47" s="96"/>
      <c r="AP47" s="397"/>
      <c r="AQ47" s="397"/>
      <c r="AR47" s="398"/>
      <c r="AS47" s="398"/>
    </row>
    <row r="48" spans="1:45" s="130" customFormat="1" ht="18">
      <c r="A48" s="115"/>
      <c r="B48" s="116"/>
      <c r="C48" s="225" t="s">
        <v>0</v>
      </c>
      <c r="D48" s="245" t="str">
        <f>IF(Table!C21="","",Table!C21&amp;" "&amp;Table!D21)</f>
        <v/>
      </c>
      <c r="E48" s="192" t="s">
        <v>10</v>
      </c>
      <c r="F48" s="208" t="str">
        <f>IF(Table!F21="","",Table!F21&amp;" "&amp;Table!G21)</f>
        <v/>
      </c>
      <c r="G48" s="209" t="str">
        <f>IF(Table!L21="","",Table!L21)</f>
        <v/>
      </c>
      <c r="H48" s="121" t="s">
        <v>71</v>
      </c>
      <c r="I48" s="124" t="str">
        <f>IF(Table!M21="","",Table!M21)</f>
        <v/>
      </c>
      <c r="J48" s="123" t="str">
        <f>IF(Table!N21="","",Table!N21)</f>
        <v/>
      </c>
      <c r="K48" s="121" t="s">
        <v>71</v>
      </c>
      <c r="L48" s="122" t="str">
        <f>IF(Table!O21="","",Table!O21)</f>
        <v/>
      </c>
      <c r="M48" s="120" t="str">
        <f>IF(Table!P21="","",Table!P21)</f>
        <v/>
      </c>
      <c r="N48" s="121" t="s">
        <v>71</v>
      </c>
      <c r="O48" s="124" t="str">
        <f>IF(Table!Q21="","",Table!Q21)</f>
        <v/>
      </c>
      <c r="P48" s="123" t="str">
        <f>IF(Table!R21="","",Table!R21)</f>
        <v/>
      </c>
      <c r="Q48" s="121" t="s">
        <v>71</v>
      </c>
      <c r="R48" s="122" t="str">
        <f>IF(Table!S21="","",Table!S21)</f>
        <v/>
      </c>
      <c r="S48" s="120" t="str">
        <f>IF(Table!T21="","",Table!T21)</f>
        <v/>
      </c>
      <c r="T48" s="121" t="s">
        <v>71</v>
      </c>
      <c r="U48" s="122" t="str">
        <f>IF(Table!U21="","",Table!U21)</f>
        <v/>
      </c>
      <c r="V48" s="192" t="str">
        <f>IF(G48="","",SUM(IF(G48&gt;I48,1,0),IF(J48&gt;L48,1,0),IF(M48&gt;O48,1,0),IF(P48&gt;R48,1,0),IF(S48&gt;U48,1,0)))</f>
        <v/>
      </c>
      <c r="W48" s="121" t="s">
        <v>71</v>
      </c>
      <c r="X48" s="125" t="str">
        <f>IF(G48="","",SUM(IF(G48&lt;I48,1,0),IF(J48&lt;L48,1,0),IF(M48&lt;O48,1,0),IF(P48&lt;R48,1,0),IF(S48&lt;U48,1,0)))</f>
        <v/>
      </c>
      <c r="Y48" s="126" t="str">
        <f>IF(AND($V48="",$X48=""),"",IF(V48&gt;X48,1,0))</f>
        <v/>
      </c>
      <c r="Z48" s="127" t="s">
        <v>71</v>
      </c>
      <c r="AA48" s="128" t="str">
        <f>IF(AND($V48="",$X48=""),"",IF(V48&gt;X48,0,1))</f>
        <v/>
      </c>
      <c r="AB48" s="129"/>
      <c r="AE48" s="131" t="e">
        <f>IF(AND($G48&lt;11,$I48&lt;11),"",IF(AND($G48&gt;$I48,$G48-$I48&gt;=2),1,0))</f>
        <v>#VALUE!</v>
      </c>
      <c r="AF48" s="132" t="e">
        <f>IF($AE48="","",IF($AE48=1,0,1))</f>
        <v>#VALUE!</v>
      </c>
      <c r="AG48" s="131" t="e">
        <f>IF(AND($J48&lt;11,$L48&lt;11),"",IF(AND($J48&gt;$L48,$J48-$L48&gt;=2),1,0))</f>
        <v>#VALUE!</v>
      </c>
      <c r="AH48" s="133" t="e">
        <f>IF($AG48="","",IF($AG48=1,0,1))</f>
        <v>#VALUE!</v>
      </c>
      <c r="AI48" s="134" t="e">
        <f>IF(AND($M48&lt;11,$O48&lt;11),"",IF(AND($M48&gt;$O48,$M48-$O48&gt;=2),1,0))</f>
        <v>#VALUE!</v>
      </c>
      <c r="AJ48" s="132" t="e">
        <f>IF($AI48="","",IF($AI48=1,0,1))</f>
        <v>#VALUE!</v>
      </c>
      <c r="AK48" s="131" t="e">
        <f>IF(AND($P48&lt;11,$R48&lt;11),"",IF(AND($P48&gt;$R48,$P48-$R48&gt;=2),1,0))</f>
        <v>#VALUE!</v>
      </c>
      <c r="AL48" s="133" t="e">
        <f>IF($AK48="","",IF($AK48=1,0,1))</f>
        <v>#VALUE!</v>
      </c>
      <c r="AM48" s="134" t="e">
        <f>IF(AND($S48&lt;11,$U48&lt;11),"",IF(AND($S48&gt;$U48,$S48-$U48&gt;=2),1,0))</f>
        <v>#VALUE!</v>
      </c>
      <c r="AN48" s="133" t="e">
        <f>IF($AM48="","",IF($AM48=1,0,1))</f>
        <v>#VALUE!</v>
      </c>
      <c r="AO48" s="129"/>
      <c r="AP48" s="135" t="e">
        <f>SUM($AE48,$AG48,$AI48,$AK48,$AM48)</f>
        <v>#VALUE!</v>
      </c>
      <c r="AQ48" s="135" t="e">
        <f>SUM($AF48,$AH48,$AJ48,$AL48,$AN48)</f>
        <v>#VALUE!</v>
      </c>
      <c r="AR48" s="135" t="e">
        <f>IF(AP48=3,1,0)</f>
        <v>#VALUE!</v>
      </c>
      <c r="AS48" s="135" t="e">
        <f>IF(AQ48=3,1,0)</f>
        <v>#VALUE!</v>
      </c>
    </row>
    <row r="49" spans="1:45" s="130" customFormat="1" ht="18">
      <c r="A49" s="115"/>
      <c r="B49" s="116"/>
      <c r="C49" s="217" t="s">
        <v>1</v>
      </c>
      <c r="D49" s="246" t="str">
        <f>IF(Table!C22="","",Table!C22&amp;" "&amp;Table!D22)</f>
        <v/>
      </c>
      <c r="E49" s="181" t="s">
        <v>11</v>
      </c>
      <c r="F49" s="183" t="str">
        <f>IF(Table!F22="","",Table!F22&amp;" "&amp;Table!G22)</f>
        <v/>
      </c>
      <c r="G49" s="207" t="str">
        <f>IF(Table!L22="","",Table!L22)</f>
        <v/>
      </c>
      <c r="H49" s="196" t="s">
        <v>71</v>
      </c>
      <c r="I49" s="197" t="str">
        <f>IF(Table!M22="","",Table!M22)</f>
        <v/>
      </c>
      <c r="J49" s="198" t="str">
        <f>IF(Table!N22="","",Table!N22)</f>
        <v/>
      </c>
      <c r="K49" s="196" t="s">
        <v>71</v>
      </c>
      <c r="L49" s="199" t="str">
        <f>IF(Table!O22="","",Table!O22)</f>
        <v/>
      </c>
      <c r="M49" s="200" t="str">
        <f>IF(Table!P22="","",Table!P22)</f>
        <v/>
      </c>
      <c r="N49" s="196" t="s">
        <v>71</v>
      </c>
      <c r="O49" s="197" t="str">
        <f>IF(Table!Q22="","",Table!Q22)</f>
        <v/>
      </c>
      <c r="P49" s="198" t="str">
        <f>IF(Table!R22="","",Table!R22)</f>
        <v/>
      </c>
      <c r="Q49" s="196" t="s">
        <v>71</v>
      </c>
      <c r="R49" s="199" t="str">
        <f>IF(Table!S22="","",Table!S22)</f>
        <v/>
      </c>
      <c r="S49" s="200" t="str">
        <f>IF(Table!T22="","",Table!T22)</f>
        <v/>
      </c>
      <c r="T49" s="196" t="s">
        <v>71</v>
      </c>
      <c r="U49" s="199" t="str">
        <f>IF(Table!U22="","",Table!U22)</f>
        <v/>
      </c>
      <c r="V49" s="181" t="str">
        <f t="shared" ref="V49" si="13">IF(G49="","",SUM(IF(G49&gt;I49,1,0),IF(J49&gt;L49,1,0),IF(M49&gt;O49,1,0),IF(P49&gt;R49,1,0),IF(S49&gt;U49,1,0)))</f>
        <v/>
      </c>
      <c r="W49" s="186" t="s">
        <v>71</v>
      </c>
      <c r="X49" s="144" t="str">
        <f t="shared" ref="X49" si="14">IF(G49="","",SUM(IF(G49&lt;I49,1,0),IF(J49&lt;L49,1,0),IF(M49&lt;O49,1,0),IF(P49&lt;R49,1,0),IF(S49&lt;U49,1,0)))</f>
        <v/>
      </c>
      <c r="Y49" s="145" t="str">
        <f>IF($V49="","",IF(V49&gt;X49,Y48+1,Y48))</f>
        <v/>
      </c>
      <c r="Z49" s="146" t="s">
        <v>71</v>
      </c>
      <c r="AA49" s="147" t="str">
        <f>IF(X49="","",IF(X49&gt;V49,AA48+1,AA48))</f>
        <v/>
      </c>
      <c r="AB49" s="129"/>
      <c r="AE49" s="148" t="e">
        <f t="shared" ref="AE49" si="15">IF(AND($G49&lt;11,$I49&lt;11),"",IF(AND($G49&gt;$I49,$G49-$I49&gt;=2),1,0))</f>
        <v>#VALUE!</v>
      </c>
      <c r="AF49" s="149" t="e">
        <f>IF($AE49="","",IF($AE49=1,0,1))</f>
        <v>#VALUE!</v>
      </c>
      <c r="AG49" s="148" t="e">
        <f>IF(AND($J49&lt;11,$L49&lt;11),"",IF(AND($J49&gt;$L49,$J49-$L49&gt;=2),1,0))</f>
        <v>#VALUE!</v>
      </c>
      <c r="AH49" s="150" t="e">
        <f>IF($AG49="","",IF($AG49=1,0,1))</f>
        <v>#VALUE!</v>
      </c>
      <c r="AI49" s="151" t="e">
        <f t="shared" ref="AI49:AI53" si="16">IF(AND($M49&lt;11,$O49&lt;11),"",IF(AND($M49&gt;$O49,$M49-$O49&gt;=2),1,0))</f>
        <v>#VALUE!</v>
      </c>
      <c r="AJ49" s="149" t="e">
        <f t="shared" ref="AJ49:AJ53" si="17">IF($AI49="","",IF($AI49=1,0,1))</f>
        <v>#VALUE!</v>
      </c>
      <c r="AK49" s="148" t="e">
        <f t="shared" ref="AK49:AK53" si="18">IF(AND($P49&lt;11,$R49&lt;11),"",IF(AND($P49&gt;$R49,$P49-$R49&gt;=2),1,0))</f>
        <v>#VALUE!</v>
      </c>
      <c r="AL49" s="150" t="e">
        <f t="shared" ref="AL49:AL53" si="19">IF($AK49="","",IF($AK49=1,0,1))</f>
        <v>#VALUE!</v>
      </c>
      <c r="AM49" s="151" t="e">
        <f t="shared" ref="AM49:AM53" si="20">IF(AND($S49&lt;11,$U49&lt;11),"",IF(AND($S49&gt;$U49,$S49-$U49&gt;=2),1,0))</f>
        <v>#VALUE!</v>
      </c>
      <c r="AN49" s="150" t="e">
        <f t="shared" ref="AN49:AN53" si="21">IF($AM49="","",IF($AM49=1,0,1))</f>
        <v>#VALUE!</v>
      </c>
      <c r="AO49" s="129"/>
      <c r="AP49" s="135" t="e">
        <f t="shared" ref="AP49:AP53" si="22">SUM($AE49,$AG49,$AI49,$AK49,$AM49)</f>
        <v>#VALUE!</v>
      </c>
      <c r="AQ49" s="135" t="e">
        <f t="shared" ref="AQ49:AQ53" si="23">SUM($AF49,$AH49,$AJ49,$AL49,$AN49)</f>
        <v>#VALUE!</v>
      </c>
      <c r="AR49" s="135" t="e">
        <f t="shared" ref="AR49:AR50" si="24">IF(AP49=3,1,0)</f>
        <v>#VALUE!</v>
      </c>
      <c r="AS49" s="135" t="e">
        <f t="shared" ref="AS49:AS50" si="25">IF(AQ49=3,1,0)</f>
        <v>#VALUE!</v>
      </c>
    </row>
    <row r="50" spans="1:45" s="130" customFormat="1" ht="18">
      <c r="A50" s="115"/>
      <c r="B50" s="116"/>
      <c r="C50" s="384" t="s">
        <v>91</v>
      </c>
      <c r="D50" s="247" t="str">
        <f>IF(Table!C23="","",Table!C23&amp;" "&amp;Table!D23)</f>
        <v/>
      </c>
      <c r="E50" s="436" t="s">
        <v>91</v>
      </c>
      <c r="F50" s="189" t="str">
        <f>IF(Table!F23="","",Table!F23&amp;" "&amp;Table!G23)</f>
        <v/>
      </c>
      <c r="G50" s="441" t="str">
        <f>IF(Table!L23="","",Table!L23)</f>
        <v/>
      </c>
      <c r="H50" s="388" t="s">
        <v>71</v>
      </c>
      <c r="I50" s="389" t="str">
        <f>IF(Table!M23="","",Table!M23)</f>
        <v/>
      </c>
      <c r="J50" s="387" t="str">
        <f>IF(Table!N23="","",Table!N23)</f>
        <v/>
      </c>
      <c r="K50" s="388" t="s">
        <v>71</v>
      </c>
      <c r="L50" s="390" t="str">
        <f>IF(Table!O23="","",Table!O23)</f>
        <v/>
      </c>
      <c r="M50" s="391" t="str">
        <f>IF(Table!P23="","",Table!P23)</f>
        <v/>
      </c>
      <c r="N50" s="388" t="s">
        <v>71</v>
      </c>
      <c r="O50" s="389" t="str">
        <f>IF(Table!Q23="","",Table!Q23)</f>
        <v/>
      </c>
      <c r="P50" s="387" t="str">
        <f>IF(Table!R23="","",Table!R23)</f>
        <v/>
      </c>
      <c r="Q50" s="388" t="s">
        <v>71</v>
      </c>
      <c r="R50" s="390" t="str">
        <f>IF(Table!S23="","",Table!S23)</f>
        <v/>
      </c>
      <c r="S50" s="391" t="str">
        <f>IF(Table!T23="","",Table!T23)</f>
        <v/>
      </c>
      <c r="T50" s="388" t="s">
        <v>71</v>
      </c>
      <c r="U50" s="390" t="str">
        <f>IF(Table!U23="","",Table!U23)</f>
        <v/>
      </c>
      <c r="V50" s="402" t="str">
        <f>IF(G50="","",SUM(IF(G50&gt;I50,1,0),IF(J50&gt;L50,1,0),IF(M50&gt;O50,1,0),IF(P50&gt;R50,1,0),IF(S50&gt;U50,1,0)))</f>
        <v/>
      </c>
      <c r="W50" s="374" t="s">
        <v>71</v>
      </c>
      <c r="X50" s="376" t="str">
        <f>IF(G50="","",SUM(IF(G50&lt;I50,1,0),IF(J50&lt;L50,1,0),IF(M50&lt;O50,1,0),IF(P50&lt;R50,1,0),IF(S50&lt;U50,1,0)))</f>
        <v/>
      </c>
      <c r="Y50" s="378" t="str">
        <f>IF(V50="","",IF(V50&gt;X50,Y49+1,Y49))</f>
        <v/>
      </c>
      <c r="Z50" s="380"/>
      <c r="AA50" s="382" t="str">
        <f>IF(X50="","",IF(X50&gt;V50,AA49+1,AA49))</f>
        <v/>
      </c>
      <c r="AB50" s="129"/>
      <c r="AE50" s="372" t="e">
        <f>IF(AND($G50&lt;11,$I50&lt;11),"",IF(AND($G50&gt;$I50,$G50-$I50&gt;=2),1,0))</f>
        <v>#VALUE!</v>
      </c>
      <c r="AF50" s="370" t="e">
        <f>IF($AE50="","",IF($AE50=1,0,1))</f>
        <v>#VALUE!</v>
      </c>
      <c r="AG50" s="372" t="e">
        <f>IF(AND($J50&lt;11,$L50&lt;11),"",IF(AND($J50&gt;$L50,$J50-$L50&gt;=2),1,0))</f>
        <v>#VALUE!</v>
      </c>
      <c r="AH50" s="370" t="e">
        <f>IF($AG50="","",IF($AG50=1,0,1))</f>
        <v>#VALUE!</v>
      </c>
      <c r="AI50" s="372" t="e">
        <f t="shared" si="16"/>
        <v>#VALUE!</v>
      </c>
      <c r="AJ50" s="370" t="e">
        <f t="shared" si="17"/>
        <v>#VALUE!</v>
      </c>
      <c r="AK50" s="372" t="e">
        <f t="shared" si="18"/>
        <v>#VALUE!</v>
      </c>
      <c r="AL50" s="370" t="e">
        <f t="shared" si="19"/>
        <v>#VALUE!</v>
      </c>
      <c r="AM50" s="372" t="e">
        <f t="shared" si="20"/>
        <v>#VALUE!</v>
      </c>
      <c r="AN50" s="370" t="e">
        <f t="shared" si="21"/>
        <v>#VALUE!</v>
      </c>
      <c r="AO50" s="129"/>
      <c r="AP50" s="354" t="e">
        <f t="shared" si="22"/>
        <v>#VALUE!</v>
      </c>
      <c r="AQ50" s="354" t="e">
        <f t="shared" si="23"/>
        <v>#VALUE!</v>
      </c>
      <c r="AR50" s="354" t="e">
        <f t="shared" si="24"/>
        <v>#VALUE!</v>
      </c>
      <c r="AS50" s="354" t="e">
        <f t="shared" si="25"/>
        <v>#VALUE!</v>
      </c>
    </row>
    <row r="51" spans="1:45" s="130" customFormat="1" ht="18">
      <c r="A51" s="115"/>
      <c r="B51" s="116"/>
      <c r="C51" s="385"/>
      <c r="D51" s="248" t="str">
        <f>IF(Table!C24="","",Table!C24&amp;" "&amp;Table!D24)</f>
        <v/>
      </c>
      <c r="E51" s="437"/>
      <c r="F51" s="190" t="str">
        <f>IF(Table!F24="","",Table!F24&amp;" "&amp;Table!G24)</f>
        <v/>
      </c>
      <c r="G51" s="441"/>
      <c r="H51" s="388"/>
      <c r="I51" s="389"/>
      <c r="J51" s="387"/>
      <c r="K51" s="388"/>
      <c r="L51" s="390"/>
      <c r="M51" s="391"/>
      <c r="N51" s="388"/>
      <c r="O51" s="389"/>
      <c r="P51" s="387"/>
      <c r="Q51" s="388"/>
      <c r="R51" s="390"/>
      <c r="S51" s="391"/>
      <c r="T51" s="388"/>
      <c r="U51" s="390"/>
      <c r="V51" s="439"/>
      <c r="W51" s="375"/>
      <c r="X51" s="377"/>
      <c r="Y51" s="379"/>
      <c r="Z51" s="381"/>
      <c r="AA51" s="383"/>
      <c r="AB51" s="129"/>
      <c r="AE51" s="373"/>
      <c r="AF51" s="371"/>
      <c r="AG51" s="373"/>
      <c r="AH51" s="371"/>
      <c r="AI51" s="373"/>
      <c r="AJ51" s="371"/>
      <c r="AK51" s="373"/>
      <c r="AL51" s="371"/>
      <c r="AM51" s="373"/>
      <c r="AN51" s="371"/>
      <c r="AO51" s="129"/>
      <c r="AP51" s="355"/>
      <c r="AQ51" s="355"/>
      <c r="AR51" s="355"/>
      <c r="AS51" s="355"/>
    </row>
    <row r="52" spans="1:45" s="130" customFormat="1" ht="18.75" customHeight="1">
      <c r="A52" s="115"/>
      <c r="B52" s="116"/>
      <c r="C52" s="217" t="s">
        <v>0</v>
      </c>
      <c r="D52" s="246" t="str">
        <f>IF(Table!C25="","",Table!C25&amp;" "&amp;Table!D25)</f>
        <v/>
      </c>
      <c r="E52" s="181" t="s">
        <v>11</v>
      </c>
      <c r="F52" s="183" t="str">
        <f>IF(Table!F25="","",Table!F25&amp;" "&amp;Table!G25)</f>
        <v/>
      </c>
      <c r="G52" s="207" t="str">
        <f>IF(Table!L25="","",Table!L25)</f>
        <v/>
      </c>
      <c r="H52" s="196" t="s">
        <v>71</v>
      </c>
      <c r="I52" s="197" t="str">
        <f>IF(Table!M25="","",Table!M25)</f>
        <v/>
      </c>
      <c r="J52" s="198" t="str">
        <f>IF(Table!N25="","",Table!N25)</f>
        <v/>
      </c>
      <c r="K52" s="196" t="s">
        <v>71</v>
      </c>
      <c r="L52" s="199" t="str">
        <f>IF(Table!O25="","",Table!O25)</f>
        <v/>
      </c>
      <c r="M52" s="200" t="str">
        <f>IF(Table!P25="","",Table!P25)</f>
        <v/>
      </c>
      <c r="N52" s="196" t="s">
        <v>71</v>
      </c>
      <c r="O52" s="197" t="str">
        <f>IF(Table!Q25="","",Table!Q25)</f>
        <v/>
      </c>
      <c r="P52" s="198" t="str">
        <f>IF(Table!R25="","",Table!R25)</f>
        <v/>
      </c>
      <c r="Q52" s="196" t="s">
        <v>71</v>
      </c>
      <c r="R52" s="199" t="str">
        <f>IF(Table!S25="","",Table!S25)</f>
        <v/>
      </c>
      <c r="S52" s="200" t="str">
        <f>IF(Table!T25="","",Table!T25)</f>
        <v/>
      </c>
      <c r="T52" s="196" t="s">
        <v>71</v>
      </c>
      <c r="U52" s="199" t="str">
        <f>IF(Table!U25="","",Table!U25)</f>
        <v/>
      </c>
      <c r="V52" s="181" t="str">
        <f t="shared" ref="V52:V53" si="26">IF(G52="","",SUM(IF(G52&gt;I52,1,0),IF(J52&gt;L52,1,0),IF(M52&gt;O52,1,0),IF(P52&gt;R52,1,0),IF(S52&gt;U52,1,0)))</f>
        <v/>
      </c>
      <c r="W52" s="186" t="s">
        <v>71</v>
      </c>
      <c r="X52" s="144" t="str">
        <f t="shared" ref="X52:X53" si="27">IF(G52="","",SUM(IF(G52&lt;I52,1,0),IF(J52&lt;L52,1,0),IF(M52&lt;O52,1,0),IF(P52&lt;R52,1,0),IF(S52&lt;U52,1,0)))</f>
        <v/>
      </c>
      <c r="Y52" s="145" t="str">
        <f>IF(V52="","",IF(V52&gt;X52,Y50+1,Y50))</f>
        <v/>
      </c>
      <c r="Z52" s="146"/>
      <c r="AA52" s="147" t="str">
        <f>IF(V52="","",IF(X52&gt;V52,AA50+1,AA50))</f>
        <v/>
      </c>
      <c r="AB52" s="129"/>
      <c r="AE52" s="148" t="e">
        <f t="shared" ref="AE52:AE53" si="28">IF(AND($G52&lt;11,$I52&lt;11),"",IF(AND($G52&gt;$I52,$G52-$I52&gt;=2),1,0))</f>
        <v>#VALUE!</v>
      </c>
      <c r="AF52" s="149" t="e">
        <f>IF($AE52="","",IF($AE52=1,0,1))</f>
        <v>#VALUE!</v>
      </c>
      <c r="AG52" s="148" t="e">
        <f>IF(AND($J52&lt;11,$L52&lt;11),"",IF(AND($J52&gt;$L52,$J52-$L52&gt;=2),1,0))</f>
        <v>#VALUE!</v>
      </c>
      <c r="AH52" s="150" t="e">
        <f>IF($AG52="","",IF($AG52=1,0,1))</f>
        <v>#VALUE!</v>
      </c>
      <c r="AI52" s="151" t="e">
        <f t="shared" si="16"/>
        <v>#VALUE!</v>
      </c>
      <c r="AJ52" s="149" t="e">
        <f t="shared" si="17"/>
        <v>#VALUE!</v>
      </c>
      <c r="AK52" s="148" t="e">
        <f t="shared" si="18"/>
        <v>#VALUE!</v>
      </c>
      <c r="AL52" s="150" t="e">
        <f t="shared" si="19"/>
        <v>#VALUE!</v>
      </c>
      <c r="AM52" s="151" t="e">
        <f t="shared" si="20"/>
        <v>#VALUE!</v>
      </c>
      <c r="AN52" s="150" t="e">
        <f t="shared" si="21"/>
        <v>#VALUE!</v>
      </c>
      <c r="AO52" s="129"/>
      <c r="AP52" s="135" t="e">
        <f t="shared" si="22"/>
        <v>#VALUE!</v>
      </c>
      <c r="AQ52" s="135" t="e">
        <f t="shared" si="23"/>
        <v>#VALUE!</v>
      </c>
      <c r="AR52" s="135" t="e">
        <f t="shared" ref="AR52:AR53" si="29">IF(AP52=3,1,0)</f>
        <v>#VALUE!</v>
      </c>
      <c r="AS52" s="135" t="e">
        <f t="shared" ref="AS52:AS53" si="30">IF(AQ52=3,1,0)</f>
        <v>#VALUE!</v>
      </c>
    </row>
    <row r="53" spans="1:45" s="130" customFormat="1" ht="18.600000000000001" thickBot="1">
      <c r="A53" s="115"/>
      <c r="B53" s="116"/>
      <c r="C53" s="218" t="s">
        <v>1</v>
      </c>
      <c r="D53" s="249" t="str">
        <f>IF(Table!C26="","",Table!C26&amp;" "&amp;Table!D26)</f>
        <v/>
      </c>
      <c r="E53" s="182" t="s">
        <v>10</v>
      </c>
      <c r="F53" s="187" t="str">
        <f>IF(Table!F26="","",Table!F26&amp;" "&amp;Table!G26)</f>
        <v/>
      </c>
      <c r="G53" s="210" t="str">
        <f>IF(Table!L26="","",Table!L26)</f>
        <v/>
      </c>
      <c r="H53" s="157" t="s">
        <v>71</v>
      </c>
      <c r="I53" s="160" t="str">
        <f>IF(Table!M26="","",Table!M26)</f>
        <v/>
      </c>
      <c r="J53" s="159" t="str">
        <f>IF(Table!N26="","",Table!N26)</f>
        <v/>
      </c>
      <c r="K53" s="157" t="s">
        <v>71</v>
      </c>
      <c r="L53" s="158" t="str">
        <f>IF(Table!O26="","",Table!O26)</f>
        <v/>
      </c>
      <c r="M53" s="156" t="str">
        <f>IF(Table!P26="","",Table!P26)</f>
        <v/>
      </c>
      <c r="N53" s="157" t="s">
        <v>71</v>
      </c>
      <c r="O53" s="160" t="str">
        <f>IF(Table!Q26="","",Table!Q26)</f>
        <v/>
      </c>
      <c r="P53" s="159" t="str">
        <f>IF(Table!R26="","",Table!R26)</f>
        <v/>
      </c>
      <c r="Q53" s="157" t="s">
        <v>71</v>
      </c>
      <c r="R53" s="158" t="str">
        <f>IF(Table!S26="","",Table!S26)</f>
        <v/>
      </c>
      <c r="S53" s="156" t="str">
        <f>IF(Table!T26="","",Table!T26)</f>
        <v/>
      </c>
      <c r="T53" s="157" t="s">
        <v>71</v>
      </c>
      <c r="U53" s="158" t="str">
        <f>IF(Table!U26="","",Table!U26)</f>
        <v/>
      </c>
      <c r="V53" s="182" t="str">
        <f t="shared" si="26"/>
        <v/>
      </c>
      <c r="W53" s="157" t="s">
        <v>71</v>
      </c>
      <c r="X53" s="161" t="str">
        <f t="shared" si="27"/>
        <v/>
      </c>
      <c r="Y53" s="162" t="str">
        <f>IF(V53="","",IF(V53&gt;X53,Y52+1,Y52))</f>
        <v/>
      </c>
      <c r="Z53" s="163"/>
      <c r="AA53" s="164" t="str">
        <f>IF(V53="","",IF(X53&gt;V53,AA52+1,AA52))</f>
        <v/>
      </c>
      <c r="AB53" s="129"/>
      <c r="AE53" s="148" t="e">
        <f t="shared" si="28"/>
        <v>#VALUE!</v>
      </c>
      <c r="AF53" s="149" t="e">
        <f>IF($AE53="","",IF($AE53=1,0,1))</f>
        <v>#VALUE!</v>
      </c>
      <c r="AG53" s="148" t="e">
        <f>IF(AND($J53&lt;11,$L53&lt;11),"",IF(AND($J53&gt;$L53,$J53-$L53&gt;=2),1,0))</f>
        <v>#VALUE!</v>
      </c>
      <c r="AH53" s="150" t="e">
        <f>IF($AG53="","",IF($AG53=1,0,1))</f>
        <v>#VALUE!</v>
      </c>
      <c r="AI53" s="151" t="e">
        <f t="shared" si="16"/>
        <v>#VALUE!</v>
      </c>
      <c r="AJ53" s="149" t="e">
        <f t="shared" si="17"/>
        <v>#VALUE!</v>
      </c>
      <c r="AK53" s="148" t="e">
        <f t="shared" si="18"/>
        <v>#VALUE!</v>
      </c>
      <c r="AL53" s="150" t="e">
        <f t="shared" si="19"/>
        <v>#VALUE!</v>
      </c>
      <c r="AM53" s="151" t="e">
        <f t="shared" si="20"/>
        <v>#VALUE!</v>
      </c>
      <c r="AN53" s="150" t="e">
        <f t="shared" si="21"/>
        <v>#VALUE!</v>
      </c>
      <c r="AO53" s="129"/>
      <c r="AP53" s="135" t="e">
        <f t="shared" si="22"/>
        <v>#VALUE!</v>
      </c>
      <c r="AQ53" s="135" t="e">
        <f t="shared" si="23"/>
        <v>#VALUE!</v>
      </c>
      <c r="AR53" s="135" t="e">
        <f t="shared" si="29"/>
        <v>#VALUE!</v>
      </c>
      <c r="AS53" s="135" t="e">
        <f t="shared" si="30"/>
        <v>#VALUE!</v>
      </c>
    </row>
    <row r="54" spans="1:45" ht="16.2" thickBot="1">
      <c r="H54" s="165"/>
    </row>
    <row r="55" spans="1:45" ht="15" customHeight="1">
      <c r="D55" s="356" t="s">
        <v>92</v>
      </c>
      <c r="F55" s="357" t="str">
        <f>IF(MAX(Y50:Y53)=3,D44,IF(MAX(AA50:AA53)=3,H44,""))</f>
        <v/>
      </c>
      <c r="G55" s="359" t="s">
        <v>93</v>
      </c>
      <c r="H55" s="360"/>
      <c r="I55" s="360"/>
      <c r="J55" s="360"/>
      <c r="K55" s="360"/>
      <c r="L55" s="360"/>
      <c r="M55" s="360"/>
      <c r="N55" s="360"/>
      <c r="O55" s="361"/>
      <c r="P55" s="362" t="str">
        <f>IF(F55="","",IF(F55=D44,MAX(Y48:Y53),MAX(AA48:AA53)))</f>
        <v/>
      </c>
      <c r="Q55" s="363"/>
      <c r="R55" s="363"/>
      <c r="S55" s="363"/>
      <c r="T55" s="366" t="s">
        <v>71</v>
      </c>
      <c r="U55" s="363" t="str">
        <f>IF(F55="","",IF(F55=D44,MAX(AA48:AA53),MAX(Y48:Y53)))</f>
        <v/>
      </c>
      <c r="V55" s="363"/>
      <c r="W55" s="363"/>
      <c r="X55" s="368"/>
      <c r="Y55" s="166"/>
      <c r="Z55" s="166"/>
      <c r="AA55" s="167"/>
    </row>
    <row r="56" spans="1:45" ht="9" customHeight="1" thickBot="1">
      <c r="D56" s="356"/>
      <c r="F56" s="358"/>
      <c r="G56" s="359"/>
      <c r="H56" s="360"/>
      <c r="I56" s="360"/>
      <c r="J56" s="360"/>
      <c r="K56" s="360"/>
      <c r="L56" s="360"/>
      <c r="M56" s="360"/>
      <c r="N56" s="360"/>
      <c r="O56" s="361"/>
      <c r="P56" s="364"/>
      <c r="Q56" s="365"/>
      <c r="R56" s="365"/>
      <c r="S56" s="365"/>
      <c r="T56" s="367"/>
      <c r="U56" s="365"/>
      <c r="V56" s="365"/>
      <c r="W56" s="365"/>
      <c r="X56" s="369"/>
      <c r="Y56" s="166"/>
      <c r="Z56" s="166"/>
      <c r="AA56" s="167"/>
    </row>
    <row r="57" spans="1:45" ht="9.6" customHeight="1" thickBot="1"/>
    <row r="58" spans="1:45" ht="16.2" thickBot="1">
      <c r="D58" s="168" t="s">
        <v>94</v>
      </c>
      <c r="E58" s="169"/>
      <c r="F58" s="170"/>
      <c r="L58" s="333" t="s">
        <v>94</v>
      </c>
      <c r="M58" s="333"/>
      <c r="N58" s="333"/>
      <c r="O58" s="333"/>
      <c r="P58" s="333"/>
      <c r="Q58" s="333"/>
      <c r="R58" s="334"/>
      <c r="S58" s="335"/>
      <c r="T58" s="336"/>
      <c r="U58" s="336"/>
      <c r="V58" s="336"/>
      <c r="W58" s="336"/>
      <c r="X58" s="336"/>
      <c r="Y58" s="336"/>
      <c r="Z58" s="336"/>
      <c r="AA58" s="337"/>
    </row>
    <row r="59" spans="1:45" ht="16.2" thickBot="1">
      <c r="D59" s="171"/>
      <c r="E59" s="107"/>
      <c r="F59" s="171"/>
      <c r="G59" s="171"/>
      <c r="H59" s="171"/>
      <c r="I59" s="171"/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</row>
    <row r="60" spans="1:45" ht="16.2" thickBot="1">
      <c r="D60" s="168" t="s">
        <v>95</v>
      </c>
      <c r="E60" s="172"/>
      <c r="F60" s="170"/>
      <c r="L60" s="338" t="s">
        <v>96</v>
      </c>
      <c r="M60" s="338"/>
      <c r="N60" s="338"/>
      <c r="O60" s="338"/>
      <c r="P60" s="338"/>
      <c r="Q60" s="338"/>
      <c r="R60" s="173"/>
      <c r="S60" s="335"/>
      <c r="T60" s="336"/>
      <c r="U60" s="336"/>
      <c r="V60" s="336"/>
      <c r="W60" s="336"/>
      <c r="X60" s="336"/>
      <c r="Y60" s="336"/>
      <c r="Z60" s="336"/>
      <c r="AA60" s="337"/>
      <c r="AC60" s="165"/>
    </row>
    <row r="61" spans="1:45" ht="17.25" customHeight="1">
      <c r="H61" s="339"/>
      <c r="I61" s="339"/>
      <c r="J61" s="339"/>
      <c r="K61" s="339"/>
      <c r="L61" s="340"/>
      <c r="M61" s="340"/>
      <c r="N61" s="340"/>
      <c r="O61" s="340"/>
      <c r="P61" s="340"/>
      <c r="S61" s="341"/>
      <c r="T61" s="341"/>
      <c r="U61" s="341"/>
      <c r="V61" s="341"/>
      <c r="W61" s="341"/>
      <c r="X61" s="341"/>
      <c r="Y61" s="341"/>
      <c r="Z61" s="341"/>
      <c r="AA61" s="341"/>
    </row>
    <row r="62" spans="1:45" ht="9.75" customHeight="1" thickBot="1">
      <c r="H62" s="174"/>
      <c r="I62" s="174"/>
      <c r="J62" s="174"/>
      <c r="K62" s="174"/>
      <c r="L62" s="175"/>
      <c r="M62" s="175"/>
      <c r="N62" s="175"/>
      <c r="O62" s="175"/>
      <c r="P62" s="175"/>
      <c r="S62" s="175"/>
      <c r="T62" s="175"/>
      <c r="U62" s="175"/>
      <c r="V62" s="175"/>
      <c r="W62" s="175"/>
      <c r="X62" s="175"/>
      <c r="Y62" s="175"/>
      <c r="Z62" s="175"/>
      <c r="AA62" s="175"/>
    </row>
    <row r="63" spans="1:45" ht="30.6" customHeight="1">
      <c r="C63" s="176"/>
      <c r="D63" s="177" t="s">
        <v>97</v>
      </c>
      <c r="E63" s="176"/>
      <c r="F63" s="177" t="s">
        <v>97</v>
      </c>
      <c r="G63" s="178"/>
      <c r="H63" s="324" t="s">
        <v>98</v>
      </c>
      <c r="I63" s="325"/>
      <c r="J63" s="326" t="s">
        <v>99</v>
      </c>
      <c r="K63" s="327"/>
      <c r="L63" s="327"/>
      <c r="M63" s="327"/>
      <c r="N63" s="327"/>
      <c r="O63" s="327"/>
      <c r="P63" s="327"/>
      <c r="Q63" s="327"/>
      <c r="R63" s="327"/>
      <c r="S63" s="325"/>
      <c r="T63" s="328" t="s">
        <v>100</v>
      </c>
      <c r="U63" s="329"/>
      <c r="V63" s="329"/>
      <c r="W63" s="329"/>
      <c r="X63" s="329"/>
      <c r="Y63" s="329"/>
      <c r="Z63" s="329"/>
      <c r="AA63" s="330"/>
    </row>
    <row r="64" spans="1:45" ht="22.5" customHeight="1">
      <c r="C64" s="176"/>
      <c r="D64" s="179" t="s">
        <v>101</v>
      </c>
      <c r="E64" s="176"/>
      <c r="F64" s="179" t="s">
        <v>102</v>
      </c>
      <c r="G64" s="176"/>
      <c r="H64" s="331"/>
      <c r="I64" s="313"/>
      <c r="J64" s="311"/>
      <c r="K64" s="312"/>
      <c r="L64" s="312"/>
      <c r="M64" s="312"/>
      <c r="N64" s="312"/>
      <c r="O64" s="312"/>
      <c r="P64" s="312"/>
      <c r="Q64" s="312"/>
      <c r="R64" s="312"/>
      <c r="S64" s="313"/>
      <c r="T64" s="311"/>
      <c r="U64" s="312"/>
      <c r="V64" s="312"/>
      <c r="W64" s="312"/>
      <c r="X64" s="312"/>
      <c r="Y64" s="312"/>
      <c r="Z64" s="312"/>
      <c r="AA64" s="332"/>
    </row>
    <row r="65" spans="1:45" ht="22.5" customHeight="1" thickBot="1">
      <c r="C65" s="176"/>
      <c r="D65" s="179" t="s">
        <v>103</v>
      </c>
      <c r="E65" s="176"/>
      <c r="F65" s="179" t="s">
        <v>103</v>
      </c>
      <c r="G65" s="176"/>
      <c r="H65" s="309"/>
      <c r="I65" s="310"/>
      <c r="J65" s="311"/>
      <c r="K65" s="312"/>
      <c r="L65" s="312"/>
      <c r="M65" s="312"/>
      <c r="N65" s="312"/>
      <c r="O65" s="312"/>
      <c r="P65" s="312"/>
      <c r="Q65" s="312"/>
      <c r="R65" s="312"/>
      <c r="S65" s="313"/>
      <c r="T65" s="314"/>
      <c r="U65" s="315"/>
      <c r="V65" s="315"/>
      <c r="W65" s="315"/>
      <c r="X65" s="315"/>
      <c r="Y65" s="315"/>
      <c r="Z65" s="315"/>
      <c r="AA65" s="316"/>
    </row>
    <row r="66" spans="1:45" s="94" customFormat="1" ht="22.5" customHeight="1" thickBot="1">
      <c r="A66" s="93"/>
      <c r="C66" s="176"/>
      <c r="D66" s="180" t="s">
        <v>101</v>
      </c>
      <c r="E66" s="176"/>
      <c r="F66" s="180" t="s">
        <v>102</v>
      </c>
      <c r="G66" s="176"/>
      <c r="H66" s="317" t="s">
        <v>105</v>
      </c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9"/>
      <c r="AB66" s="96"/>
    </row>
    <row r="67" spans="1:45" s="94" customFormat="1" ht="16.2" thickBot="1">
      <c r="A67" s="93">
        <v>1</v>
      </c>
      <c r="C67" s="95"/>
      <c r="E67" s="95"/>
      <c r="L67" s="95"/>
      <c r="AA67" s="94">
        <v>3</v>
      </c>
      <c r="AB67" s="96"/>
    </row>
    <row r="68" spans="1:45" ht="17.399999999999999" thickBot="1">
      <c r="O68" s="320" t="s">
        <v>68</v>
      </c>
      <c r="P68" s="321"/>
      <c r="Q68" s="321"/>
      <c r="R68" s="322" t="s">
        <v>69</v>
      </c>
      <c r="S68" s="322"/>
      <c r="T68" s="322"/>
      <c r="U68" s="322"/>
      <c r="V68" s="322"/>
      <c r="W68" s="322"/>
      <c r="X68" s="322"/>
      <c r="Y68" s="322"/>
      <c r="Z68" s="322"/>
      <c r="AA68" s="323"/>
    </row>
    <row r="69" spans="1:45" ht="16.2" thickBot="1">
      <c r="O69" s="425" t="s">
        <v>70</v>
      </c>
      <c r="P69" s="426"/>
      <c r="Q69" s="426"/>
      <c r="R69" s="99">
        <v>8</v>
      </c>
      <c r="S69" s="427" t="s">
        <v>106</v>
      </c>
      <c r="T69" s="427"/>
      <c r="U69" s="428">
        <v>2020</v>
      </c>
      <c r="V69" s="428"/>
      <c r="W69" s="429"/>
      <c r="X69" s="429"/>
      <c r="Y69" s="254">
        <v>11</v>
      </c>
      <c r="Z69" s="100" t="s">
        <v>71</v>
      </c>
      <c r="AA69" s="253">
        <v>15</v>
      </c>
    </row>
    <row r="70" spans="1:45" ht="17.399999999999999" customHeight="1" thickBot="1">
      <c r="F70" s="430"/>
      <c r="G70" s="430"/>
      <c r="H70" s="430"/>
      <c r="I70" s="430"/>
      <c r="J70" s="430"/>
      <c r="K70" s="430"/>
      <c r="L70" s="430"/>
      <c r="M70" s="430"/>
      <c r="O70" s="431" t="s">
        <v>72</v>
      </c>
      <c r="P70" s="432"/>
      <c r="Q70" s="432"/>
      <c r="R70" s="351" t="s">
        <v>107</v>
      </c>
      <c r="S70" s="352"/>
      <c r="T70" s="352"/>
      <c r="U70" s="352"/>
      <c r="V70" s="352"/>
      <c r="W70" s="352"/>
      <c r="X70" s="352"/>
      <c r="Y70" s="352"/>
      <c r="Z70" s="352"/>
      <c r="AA70" s="353"/>
    </row>
    <row r="71" spans="1:45" ht="17.399999999999999" customHeight="1" thickBot="1">
      <c r="F71" s="430"/>
      <c r="G71" s="430"/>
      <c r="H71" s="430"/>
      <c r="I71" s="430"/>
      <c r="J71" s="430"/>
      <c r="K71" s="430"/>
      <c r="L71" s="430"/>
      <c r="M71" s="430"/>
      <c r="O71" s="433" t="s">
        <v>73</v>
      </c>
      <c r="P71" s="434"/>
      <c r="Q71" s="434"/>
      <c r="R71" s="435" t="s">
        <v>109</v>
      </c>
      <c r="S71" s="318"/>
      <c r="T71" s="318"/>
      <c r="U71" s="318"/>
      <c r="V71" s="318"/>
      <c r="W71" s="318"/>
      <c r="X71" s="318"/>
      <c r="Y71" s="318"/>
      <c r="Z71" s="318"/>
      <c r="AA71" s="319"/>
    </row>
    <row r="72" spans="1:45" ht="18" thickBot="1">
      <c r="F72" s="348" t="s">
        <v>74</v>
      </c>
      <c r="G72" s="348"/>
      <c r="H72" s="348"/>
      <c r="I72" s="348"/>
      <c r="J72" s="348"/>
      <c r="K72" s="348"/>
      <c r="L72" s="348"/>
      <c r="M72" s="348"/>
      <c r="O72" s="349" t="s">
        <v>75</v>
      </c>
      <c r="P72" s="350"/>
      <c r="Q72" s="350"/>
      <c r="R72" s="351">
        <v>1</v>
      </c>
      <c r="S72" s="352"/>
      <c r="T72" s="352"/>
      <c r="U72" s="352"/>
      <c r="V72" s="352"/>
      <c r="W72" s="352"/>
      <c r="X72" s="352"/>
      <c r="Y72" s="352"/>
      <c r="Z72" s="352"/>
      <c r="AA72" s="353"/>
    </row>
    <row r="73" spans="1:45" ht="5.4" customHeight="1">
      <c r="D73" s="101"/>
    </row>
    <row r="74" spans="1:45" ht="12" customHeight="1">
      <c r="C74" s="423"/>
      <c r="D74" s="423"/>
      <c r="E74" s="423"/>
      <c r="F74" s="423"/>
      <c r="G74" s="423"/>
      <c r="H74" s="423"/>
      <c r="I74" s="423"/>
      <c r="J74" s="423"/>
      <c r="K74" s="423"/>
      <c r="L74" s="423"/>
      <c r="M74" s="423"/>
      <c r="N74" s="423"/>
      <c r="O74" s="423"/>
      <c r="P74" s="423"/>
      <c r="Q74" s="423"/>
      <c r="R74" s="423"/>
      <c r="S74" s="423"/>
      <c r="T74" s="423"/>
      <c r="U74" s="423"/>
      <c r="V74" s="423"/>
      <c r="W74" s="423"/>
      <c r="X74" s="423"/>
      <c r="Y74" s="423"/>
      <c r="Z74" s="423"/>
      <c r="AA74" s="423"/>
    </row>
    <row r="75" spans="1:45">
      <c r="C75" s="102"/>
      <c r="D75" s="339" t="s">
        <v>104</v>
      </c>
      <c r="E75" s="339"/>
      <c r="F75" s="339"/>
      <c r="G75" s="339"/>
      <c r="H75" s="339"/>
      <c r="I75" s="339"/>
      <c r="J75" s="339"/>
      <c r="K75" s="339"/>
      <c r="L75" s="339"/>
      <c r="M75" s="339"/>
      <c r="N75" s="339"/>
      <c r="O75" s="339"/>
      <c r="P75" s="339"/>
      <c r="Q75" s="339"/>
      <c r="R75" s="339"/>
      <c r="S75" s="339"/>
      <c r="T75" s="339"/>
      <c r="U75" s="339"/>
      <c r="V75" s="339"/>
      <c r="W75" s="339"/>
      <c r="X75" s="339"/>
      <c r="Y75" s="339"/>
      <c r="Z75" s="339"/>
      <c r="AA75" s="339"/>
    </row>
    <row r="76" spans="1:45" ht="21" thickBot="1">
      <c r="C76" s="103"/>
      <c r="D76" s="104" t="s">
        <v>76</v>
      </c>
      <c r="E76" s="103"/>
      <c r="F76" s="103"/>
      <c r="G76" s="103"/>
      <c r="H76" s="424" t="s">
        <v>77</v>
      </c>
      <c r="I76" s="424"/>
      <c r="J76" s="424"/>
      <c r="K76" s="424"/>
      <c r="L76" s="424"/>
      <c r="M76" s="424"/>
      <c r="N76" s="424"/>
      <c r="O76" s="424"/>
      <c r="P76" s="424"/>
      <c r="Q76" s="424"/>
      <c r="R76" s="103"/>
      <c r="S76" s="103"/>
      <c r="T76" s="103"/>
      <c r="U76" s="103"/>
      <c r="V76" s="103"/>
      <c r="W76" s="103"/>
      <c r="X76" s="103"/>
      <c r="Y76" s="103"/>
      <c r="Z76" s="103"/>
      <c r="AA76" s="103"/>
    </row>
    <row r="77" spans="1:45" ht="21" thickBot="1">
      <c r="C77" s="103"/>
      <c r="D77" s="105" t="str">
        <f>IF(Table!B29="","",Table!B29)</f>
        <v>Team 1</v>
      </c>
      <c r="E77" s="103"/>
      <c r="F77" s="106"/>
      <c r="G77" s="107"/>
      <c r="H77" s="342" t="str">
        <f>IF(Table!E29="","",Table!E29)</f>
        <v>Team 2</v>
      </c>
      <c r="I77" s="343"/>
      <c r="J77" s="343"/>
      <c r="K77" s="343"/>
      <c r="L77" s="343"/>
      <c r="M77" s="343"/>
      <c r="N77" s="343"/>
      <c r="O77" s="343"/>
      <c r="P77" s="343"/>
      <c r="Q77" s="344"/>
      <c r="R77" s="103" t="s">
        <v>78</v>
      </c>
      <c r="S77" s="345"/>
      <c r="T77" s="346"/>
      <c r="U77" s="346"/>
      <c r="V77" s="346"/>
      <c r="W77" s="346"/>
      <c r="X77" s="346"/>
      <c r="Y77" s="346"/>
      <c r="Z77" s="346"/>
      <c r="AA77" s="347"/>
    </row>
    <row r="78" spans="1:45" ht="16.2" thickBot="1"/>
    <row r="79" spans="1:45" s="103" customFormat="1" ht="16.2" customHeight="1" thickBot="1">
      <c r="A79" s="108"/>
      <c r="B79" s="109"/>
      <c r="C79" s="405" t="s">
        <v>76</v>
      </c>
      <c r="D79" s="406"/>
      <c r="E79" s="110"/>
      <c r="F79" s="111" t="s">
        <v>77</v>
      </c>
      <c r="G79" s="438" t="s">
        <v>79</v>
      </c>
      <c r="H79" s="407"/>
      <c r="I79" s="407"/>
      <c r="J79" s="407"/>
      <c r="K79" s="407"/>
      <c r="L79" s="407"/>
      <c r="M79" s="407"/>
      <c r="N79" s="407"/>
      <c r="O79" s="407"/>
      <c r="P79" s="407"/>
      <c r="Q79" s="407"/>
      <c r="R79" s="407"/>
      <c r="S79" s="407"/>
      <c r="T79" s="407"/>
      <c r="U79" s="408"/>
      <c r="V79" s="409" t="s">
        <v>80</v>
      </c>
      <c r="W79" s="410"/>
      <c r="X79" s="411"/>
      <c r="Y79" s="415" t="s">
        <v>20</v>
      </c>
      <c r="Z79" s="416"/>
      <c r="AA79" s="417"/>
      <c r="AB79" s="112"/>
      <c r="AE79" s="394" t="s">
        <v>81</v>
      </c>
      <c r="AF79" s="395"/>
      <c r="AG79" s="395"/>
      <c r="AH79" s="395"/>
      <c r="AI79" s="395"/>
      <c r="AJ79" s="395"/>
      <c r="AK79" s="395"/>
      <c r="AL79" s="395"/>
      <c r="AM79" s="395"/>
      <c r="AN79" s="396"/>
      <c r="AO79" s="112"/>
      <c r="AP79" s="397" t="s">
        <v>82</v>
      </c>
      <c r="AQ79" s="397"/>
      <c r="AR79" s="398" t="s">
        <v>83</v>
      </c>
      <c r="AS79" s="398"/>
    </row>
    <row r="80" spans="1:45" ht="16.2" thickBot="1">
      <c r="C80" s="399" t="s">
        <v>84</v>
      </c>
      <c r="D80" s="400"/>
      <c r="E80" s="113"/>
      <c r="F80" s="114" t="s">
        <v>85</v>
      </c>
      <c r="G80" s="399" t="s">
        <v>86</v>
      </c>
      <c r="H80" s="401"/>
      <c r="I80" s="402"/>
      <c r="J80" s="399" t="s">
        <v>87</v>
      </c>
      <c r="K80" s="401"/>
      <c r="L80" s="402"/>
      <c r="M80" s="399" t="s">
        <v>88</v>
      </c>
      <c r="N80" s="401"/>
      <c r="O80" s="402"/>
      <c r="P80" s="399" t="s">
        <v>89</v>
      </c>
      <c r="Q80" s="401"/>
      <c r="R80" s="402"/>
      <c r="S80" s="399" t="s">
        <v>90</v>
      </c>
      <c r="T80" s="401"/>
      <c r="U80" s="402"/>
      <c r="V80" s="412"/>
      <c r="W80" s="413"/>
      <c r="X80" s="414"/>
      <c r="Y80" s="418"/>
      <c r="Z80" s="419"/>
      <c r="AA80" s="420"/>
      <c r="AE80" s="403" t="s">
        <v>86</v>
      </c>
      <c r="AF80" s="404"/>
      <c r="AG80" s="403" t="s">
        <v>87</v>
      </c>
      <c r="AH80" s="421"/>
      <c r="AI80" s="422" t="s">
        <v>88</v>
      </c>
      <c r="AJ80" s="404"/>
      <c r="AK80" s="403" t="s">
        <v>89</v>
      </c>
      <c r="AL80" s="421"/>
      <c r="AM80" s="422" t="s">
        <v>90</v>
      </c>
      <c r="AN80" s="421"/>
      <c r="AO80" s="96"/>
      <c r="AP80" s="397"/>
      <c r="AQ80" s="397"/>
      <c r="AR80" s="398"/>
      <c r="AS80" s="398"/>
    </row>
    <row r="81" spans="1:45" s="130" customFormat="1" ht="18">
      <c r="A81" s="115"/>
      <c r="B81" s="116"/>
      <c r="C81" s="203" t="s">
        <v>0</v>
      </c>
      <c r="D81" s="245" t="str">
        <f>IF(Table!C31="","",Table!C31&amp;" "&amp;Table!D31)</f>
        <v/>
      </c>
      <c r="E81" s="226" t="s">
        <v>10</v>
      </c>
      <c r="F81" s="118" t="str">
        <f>IF(Table!F31="","",Table!F31&amp;" "&amp;Table!G31)</f>
        <v/>
      </c>
      <c r="G81" s="230" t="str">
        <f>IF(Table!L31="","",Table!L31)</f>
        <v/>
      </c>
      <c r="H81" s="228" t="s">
        <v>71</v>
      </c>
      <c r="I81" s="231" t="str">
        <f>IF(Table!M31="","",Table!M31)</f>
        <v/>
      </c>
      <c r="J81" s="232" t="str">
        <f>IF(Table!N31="","",Table!N31)</f>
        <v/>
      </c>
      <c r="K81" s="228" t="s">
        <v>71</v>
      </c>
      <c r="L81" s="229" t="str">
        <f>IF(Table!O31="","",Table!O31)</f>
        <v/>
      </c>
      <c r="M81" s="230" t="str">
        <f>IF(Table!P31="","",Table!P31)</f>
        <v/>
      </c>
      <c r="N81" s="228" t="s">
        <v>71</v>
      </c>
      <c r="O81" s="231" t="str">
        <f>IF(Table!Q31="","",Table!Q31)</f>
        <v/>
      </c>
      <c r="P81" s="232" t="str">
        <f>IF(Table!R31="","",Table!R31)</f>
        <v/>
      </c>
      <c r="Q81" s="228" t="s">
        <v>71</v>
      </c>
      <c r="R81" s="229" t="str">
        <f>IF(Table!S31="","",Table!S31)</f>
        <v/>
      </c>
      <c r="S81" s="230" t="str">
        <f>IF(Table!T31="","",Table!T31)</f>
        <v/>
      </c>
      <c r="T81" s="228" t="s">
        <v>71</v>
      </c>
      <c r="U81" s="231" t="str">
        <f>IF(Table!U31="","",Table!U31)</f>
        <v/>
      </c>
      <c r="V81" s="211" t="str">
        <f>IF(G81="","",SUM(IF(G81&gt;I81,1,0),IF(J81&gt;L81,1,0),IF(M81&gt;O81,1,0),IF(P81&gt;R81,1,0),IF(S81&gt;U81,1,0)))</f>
        <v/>
      </c>
      <c r="W81" s="121" t="s">
        <v>71</v>
      </c>
      <c r="X81" s="125" t="str">
        <f>IF(G81="","",SUM(IF(G81&lt;I81,1,0),IF(J81&lt;L81,1,0),IF(M81&lt;O81,1,0),IF(P81&lt;R81,1,0),IF(S81&lt;U81,1,0)))</f>
        <v/>
      </c>
      <c r="Y81" s="126" t="str">
        <f>IF(AND($V81="",$X81=""),"",IF(V81&gt;X81,1,0))</f>
        <v/>
      </c>
      <c r="Z81" s="127" t="s">
        <v>71</v>
      </c>
      <c r="AA81" s="128" t="str">
        <f>IF(AND($V81="",$X81=""),"",IF(V81&gt;X81,0,1))</f>
        <v/>
      </c>
      <c r="AB81" s="129"/>
      <c r="AE81" s="131" t="e">
        <f>IF(AND($G81&lt;11,$I81&lt;11),"",IF(AND($G81&gt;$I81,$G81-$I81&gt;=2),1,0))</f>
        <v>#VALUE!</v>
      </c>
      <c r="AF81" s="132" t="e">
        <f>IF($AE81="","",IF($AE81=1,0,1))</f>
        <v>#VALUE!</v>
      </c>
      <c r="AG81" s="131" t="e">
        <f>IF(AND($J81&lt;11,$L81&lt;11),"",IF(AND($J81&gt;$L81,$J81-$L81&gt;=2),1,0))</f>
        <v>#VALUE!</v>
      </c>
      <c r="AH81" s="133" t="e">
        <f>IF($AG81="","",IF($AG81=1,0,1))</f>
        <v>#VALUE!</v>
      </c>
      <c r="AI81" s="134" t="e">
        <f>IF(AND($M81&lt;11,$O81&lt;11),"",IF(AND($M81&gt;$O81,$M81-$O81&gt;=2),1,0))</f>
        <v>#VALUE!</v>
      </c>
      <c r="AJ81" s="132" t="e">
        <f>IF($AI81="","",IF($AI81=1,0,1))</f>
        <v>#VALUE!</v>
      </c>
      <c r="AK81" s="131" t="e">
        <f>IF(AND($P81&lt;11,$R81&lt;11),"",IF(AND($P81&gt;$R81,$P81-$R81&gt;=2),1,0))</f>
        <v>#VALUE!</v>
      </c>
      <c r="AL81" s="133" t="e">
        <f>IF($AK81="","",IF($AK81=1,0,1))</f>
        <v>#VALUE!</v>
      </c>
      <c r="AM81" s="134" t="e">
        <f>IF(AND($S81&lt;11,$U81&lt;11),"",IF(AND($S81&gt;$U81,$S81-$U81&gt;=2),1,0))</f>
        <v>#VALUE!</v>
      </c>
      <c r="AN81" s="133" t="e">
        <f>IF($AM81="","",IF($AM81=1,0,1))</f>
        <v>#VALUE!</v>
      </c>
      <c r="AO81" s="129"/>
      <c r="AP81" s="135" t="e">
        <f>SUM($AE81,$AG81,$AI81,$AK81,$AM81)</f>
        <v>#VALUE!</v>
      </c>
      <c r="AQ81" s="135" t="e">
        <f>SUM($AF81,$AH81,$AJ81,$AL81,$AN81)</f>
        <v>#VALUE!</v>
      </c>
      <c r="AR81" s="135" t="e">
        <f>IF(AP81=3,1,0)</f>
        <v>#VALUE!</v>
      </c>
      <c r="AS81" s="135" t="e">
        <f>IF(AQ81=3,1,0)</f>
        <v>#VALUE!</v>
      </c>
    </row>
    <row r="82" spans="1:45" s="130" customFormat="1" ht="18">
      <c r="A82" s="115"/>
      <c r="B82" s="116"/>
      <c r="C82" s="217" t="s">
        <v>1</v>
      </c>
      <c r="D82" s="246" t="str">
        <f>IF(Table!C32="","",Table!C32&amp;" "&amp;Table!D32)</f>
        <v/>
      </c>
      <c r="E82" s="181" t="s">
        <v>11</v>
      </c>
      <c r="F82" s="188" t="str">
        <f>IF(Table!F32="","",Table!F32&amp;" "&amp;Table!G32)</f>
        <v/>
      </c>
      <c r="G82" s="214" t="str">
        <f>IF(Table!L32="","",Table!L32)</f>
        <v/>
      </c>
      <c r="H82" s="212" t="s">
        <v>71</v>
      </c>
      <c r="I82" s="215" t="str">
        <f>IF(Table!M32="","",Table!M32)</f>
        <v/>
      </c>
      <c r="J82" s="216" t="str">
        <f>IF(Table!N32="","",Table!N32)</f>
        <v/>
      </c>
      <c r="K82" s="212" t="s">
        <v>71</v>
      </c>
      <c r="L82" s="213" t="str">
        <f>IF(Table!O32="","",Table!O32)</f>
        <v/>
      </c>
      <c r="M82" s="214" t="str">
        <f>IF(Table!P32="","",Table!P32)</f>
        <v/>
      </c>
      <c r="N82" s="212" t="s">
        <v>71</v>
      </c>
      <c r="O82" s="215" t="str">
        <f>IF(Table!Q32="","",Table!Q32)</f>
        <v/>
      </c>
      <c r="P82" s="216" t="str">
        <f>IF(Table!R32="","",Table!R32)</f>
        <v/>
      </c>
      <c r="Q82" s="212" t="s">
        <v>71</v>
      </c>
      <c r="R82" s="213" t="str">
        <f>IF(Table!S32="","",Table!S32)</f>
        <v/>
      </c>
      <c r="S82" s="214" t="str">
        <f>IF(Table!T32="","",Table!T32)</f>
        <v/>
      </c>
      <c r="T82" s="212" t="s">
        <v>71</v>
      </c>
      <c r="U82" s="215" t="str">
        <f>IF(Table!U32="","",Table!U32)</f>
        <v/>
      </c>
      <c r="V82" s="181" t="str">
        <f t="shared" ref="V82" si="31">IF(G82="","",SUM(IF(G82&gt;I82,1,0),IF(J82&gt;L82,1,0),IF(M82&gt;O82,1,0),IF(P82&gt;R82,1,0),IF(S82&gt;U82,1,0)))</f>
        <v/>
      </c>
      <c r="W82" s="212" t="s">
        <v>71</v>
      </c>
      <c r="X82" s="144" t="str">
        <f t="shared" ref="X82" si="32">IF(G82="","",SUM(IF(G82&lt;I82,1,0),IF(J82&lt;L82,1,0),IF(M82&lt;O82,1,0),IF(P82&lt;R82,1,0),IF(S82&lt;U82,1,0)))</f>
        <v/>
      </c>
      <c r="Y82" s="145" t="str">
        <f>IF($V82="","",IF(V82&gt;X82,Y81+1,Y81))</f>
        <v/>
      </c>
      <c r="Z82" s="146" t="s">
        <v>71</v>
      </c>
      <c r="AA82" s="147" t="str">
        <f>IF(X82="","",IF(X82&gt;V82,AA81+1,AA81))</f>
        <v/>
      </c>
      <c r="AB82" s="129"/>
      <c r="AE82" s="148" t="e">
        <f t="shared" ref="AE82" si="33">IF(AND($G82&lt;11,$I82&lt;11),"",IF(AND($G82&gt;$I82,$G82-$I82&gt;=2),1,0))</f>
        <v>#VALUE!</v>
      </c>
      <c r="AF82" s="149" t="e">
        <f>IF($AE82="","",IF($AE82=1,0,1))</f>
        <v>#VALUE!</v>
      </c>
      <c r="AG82" s="148" t="e">
        <f>IF(AND($J82&lt;11,$L82&lt;11),"",IF(AND($J82&gt;$L82,$J82-$L82&gt;=2),1,0))</f>
        <v>#VALUE!</v>
      </c>
      <c r="AH82" s="150" t="e">
        <f>IF($AG82="","",IF($AG82=1,0,1))</f>
        <v>#VALUE!</v>
      </c>
      <c r="AI82" s="151" t="e">
        <f t="shared" ref="AI82:AI85" si="34">IF(AND($M82&lt;11,$O82&lt;11),"",IF(AND($M82&gt;$O82,$M82-$O82&gt;=2),1,0))</f>
        <v>#VALUE!</v>
      </c>
      <c r="AJ82" s="149" t="e">
        <f t="shared" ref="AJ82:AJ85" si="35">IF($AI82="","",IF($AI82=1,0,1))</f>
        <v>#VALUE!</v>
      </c>
      <c r="AK82" s="148" t="e">
        <f t="shared" ref="AK82:AK85" si="36">IF(AND($P82&lt;11,$R82&lt;11),"",IF(AND($P82&gt;$R82,$P82-$R82&gt;=2),1,0))</f>
        <v>#VALUE!</v>
      </c>
      <c r="AL82" s="150" t="e">
        <f t="shared" ref="AL82:AL85" si="37">IF($AK82="","",IF($AK82=1,0,1))</f>
        <v>#VALUE!</v>
      </c>
      <c r="AM82" s="151" t="e">
        <f t="shared" ref="AM82:AM85" si="38">IF(AND($S82&lt;11,$U82&lt;11),"",IF(AND($S82&gt;$U82,$S82-$U82&gt;=2),1,0))</f>
        <v>#VALUE!</v>
      </c>
      <c r="AN82" s="150" t="e">
        <f t="shared" ref="AN82:AN85" si="39">IF($AM82="","",IF($AM82=1,0,1))</f>
        <v>#VALUE!</v>
      </c>
      <c r="AO82" s="129"/>
      <c r="AP82" s="135" t="e">
        <f t="shared" ref="AP82:AP85" si="40">SUM($AE82,$AG82,$AI82,$AK82,$AM82)</f>
        <v>#VALUE!</v>
      </c>
      <c r="AQ82" s="135" t="e">
        <f t="shared" ref="AQ82:AQ85" si="41">SUM($AF82,$AH82,$AJ82,$AL82,$AN82)</f>
        <v>#VALUE!</v>
      </c>
      <c r="AR82" s="135" t="e">
        <f t="shared" ref="AR82:AR83" si="42">IF(AP82=3,1,0)</f>
        <v>#VALUE!</v>
      </c>
      <c r="AS82" s="135" t="e">
        <f t="shared" ref="AS82:AS83" si="43">IF(AQ82=3,1,0)</f>
        <v>#VALUE!</v>
      </c>
    </row>
    <row r="83" spans="1:45" s="130" customFormat="1" ht="18">
      <c r="A83" s="115"/>
      <c r="B83" s="116"/>
      <c r="C83" s="384" t="s">
        <v>91</v>
      </c>
      <c r="D83" s="247" t="str">
        <f>IF(Table!C33="","",Table!C33&amp;" "&amp;Table!D33)</f>
        <v/>
      </c>
      <c r="E83" s="440" t="s">
        <v>91</v>
      </c>
      <c r="F83" s="137" t="str">
        <f>IF(Table!F33="","",Table!F33&amp;" "&amp;Table!G33)</f>
        <v/>
      </c>
      <c r="G83" s="387" t="str">
        <f>IF(Table!L33="","",Table!L33)</f>
        <v/>
      </c>
      <c r="H83" s="388" t="s">
        <v>71</v>
      </c>
      <c r="I83" s="390" t="str">
        <f>IF(Table!M33="","",Table!M33)</f>
        <v/>
      </c>
      <c r="J83" s="391" t="str">
        <f>IF(Table!N33="","",Table!N33)</f>
        <v/>
      </c>
      <c r="K83" s="388" t="s">
        <v>71</v>
      </c>
      <c r="L83" s="389" t="str">
        <f>IF(Table!O33="","",Table!O33)</f>
        <v/>
      </c>
      <c r="M83" s="387" t="str">
        <f>IF(Table!P33="","",Table!P33)</f>
        <v/>
      </c>
      <c r="N83" s="388" t="s">
        <v>71</v>
      </c>
      <c r="O83" s="390" t="str">
        <f>IF(Table!Q33="","",Table!Q33)</f>
        <v/>
      </c>
      <c r="P83" s="391" t="str">
        <f>IF(Table!R33="","",Table!R33)</f>
        <v/>
      </c>
      <c r="Q83" s="388" t="s">
        <v>71</v>
      </c>
      <c r="R83" s="389" t="str">
        <f>IF(Table!S33="","",Table!S33)</f>
        <v/>
      </c>
      <c r="S83" s="387" t="str">
        <f>IF(Table!T33="","",Table!T33)</f>
        <v/>
      </c>
      <c r="T83" s="388" t="s">
        <v>71</v>
      </c>
      <c r="U83" s="390" t="str">
        <f>IF(Table!U33="","",Table!U33)</f>
        <v/>
      </c>
      <c r="V83" s="402" t="str">
        <f>IF(G83="","",SUM(IF(G83&gt;I83,1,0),IF(J83&gt;L83,1,0),IF(M83&gt;O83,1,0),IF(P83&gt;R83,1,0),IF(S83&gt;U83,1,0)))</f>
        <v/>
      </c>
      <c r="W83" s="374" t="s">
        <v>71</v>
      </c>
      <c r="X83" s="376" t="str">
        <f>IF(G83="","",SUM(IF(G83&lt;I83,1,0),IF(J83&lt;L83,1,0),IF(M83&lt;O83,1,0),IF(P83&lt;R83,1,0),IF(S83&lt;U83,1,0)))</f>
        <v/>
      </c>
      <c r="Y83" s="378" t="str">
        <f>IF(V83="","",IF(V83&gt;X83,Y82+1,Y82))</f>
        <v/>
      </c>
      <c r="Z83" s="380"/>
      <c r="AA83" s="382" t="str">
        <f>IF(X83="","",IF(X83&gt;V83,AA82+1,AA82))</f>
        <v/>
      </c>
      <c r="AB83" s="129"/>
      <c r="AE83" s="372" t="e">
        <f>IF(AND($G83&lt;11,$I83&lt;11),"",IF(AND($G83&gt;$I83,$G83-$I83&gt;=2),1,0))</f>
        <v>#VALUE!</v>
      </c>
      <c r="AF83" s="370" t="e">
        <f>IF($AE83="","",IF($AE83=1,0,1))</f>
        <v>#VALUE!</v>
      </c>
      <c r="AG83" s="372" t="e">
        <f>IF(AND($J83&lt;11,$L83&lt;11),"",IF(AND($J83&gt;$L83,$J83-$L83&gt;=2),1,0))</f>
        <v>#VALUE!</v>
      </c>
      <c r="AH83" s="370" t="e">
        <f>IF($AG83="","",IF($AG83=1,0,1))</f>
        <v>#VALUE!</v>
      </c>
      <c r="AI83" s="372" t="e">
        <f t="shared" si="34"/>
        <v>#VALUE!</v>
      </c>
      <c r="AJ83" s="370" t="e">
        <f t="shared" si="35"/>
        <v>#VALUE!</v>
      </c>
      <c r="AK83" s="372" t="e">
        <f t="shared" si="36"/>
        <v>#VALUE!</v>
      </c>
      <c r="AL83" s="370" t="e">
        <f t="shared" si="37"/>
        <v>#VALUE!</v>
      </c>
      <c r="AM83" s="372" t="e">
        <f t="shared" si="38"/>
        <v>#VALUE!</v>
      </c>
      <c r="AN83" s="370" t="e">
        <f t="shared" si="39"/>
        <v>#VALUE!</v>
      </c>
      <c r="AO83" s="129"/>
      <c r="AP83" s="354" t="e">
        <f t="shared" si="40"/>
        <v>#VALUE!</v>
      </c>
      <c r="AQ83" s="354" t="e">
        <f t="shared" si="41"/>
        <v>#VALUE!</v>
      </c>
      <c r="AR83" s="354" t="e">
        <f t="shared" si="42"/>
        <v>#VALUE!</v>
      </c>
      <c r="AS83" s="354" t="e">
        <f t="shared" si="43"/>
        <v>#VALUE!</v>
      </c>
    </row>
    <row r="84" spans="1:45" s="130" customFormat="1" ht="18">
      <c r="A84" s="115"/>
      <c r="B84" s="116"/>
      <c r="C84" s="385"/>
      <c r="D84" s="248" t="str">
        <f>IF(Table!C34="","",Table!C34&amp;" "&amp;Table!D34)</f>
        <v/>
      </c>
      <c r="E84" s="440"/>
      <c r="F84" s="233" t="str">
        <f>IF(Table!F34="","",Table!F34&amp;" "&amp;Table!G34)</f>
        <v/>
      </c>
      <c r="G84" s="387"/>
      <c r="H84" s="388"/>
      <c r="I84" s="390"/>
      <c r="J84" s="391"/>
      <c r="K84" s="388"/>
      <c r="L84" s="389"/>
      <c r="M84" s="387"/>
      <c r="N84" s="388"/>
      <c r="O84" s="390"/>
      <c r="P84" s="391"/>
      <c r="Q84" s="388"/>
      <c r="R84" s="389"/>
      <c r="S84" s="387"/>
      <c r="T84" s="388"/>
      <c r="U84" s="390"/>
      <c r="V84" s="439"/>
      <c r="W84" s="375"/>
      <c r="X84" s="377"/>
      <c r="Y84" s="379"/>
      <c r="Z84" s="381"/>
      <c r="AA84" s="383"/>
      <c r="AB84" s="129"/>
      <c r="AE84" s="373"/>
      <c r="AF84" s="371"/>
      <c r="AG84" s="373"/>
      <c r="AH84" s="371"/>
      <c r="AI84" s="373"/>
      <c r="AJ84" s="371"/>
      <c r="AK84" s="373"/>
      <c r="AL84" s="371"/>
      <c r="AM84" s="373"/>
      <c r="AN84" s="371"/>
      <c r="AO84" s="129"/>
      <c r="AP84" s="355"/>
      <c r="AQ84" s="355"/>
      <c r="AR84" s="355"/>
      <c r="AS84" s="355"/>
    </row>
    <row r="85" spans="1:45" s="130" customFormat="1" ht="18.75" customHeight="1">
      <c r="A85" s="115"/>
      <c r="B85" s="116"/>
      <c r="C85" s="217" t="s">
        <v>0</v>
      </c>
      <c r="D85" s="246" t="str">
        <f>IF(Table!C35="","",Table!C35&amp;" "&amp;Table!D35)</f>
        <v/>
      </c>
      <c r="E85" s="181" t="s">
        <v>11</v>
      </c>
      <c r="F85" s="188" t="str">
        <f>IF(Table!F35="","",Table!F35&amp;" "&amp;Table!G35)</f>
        <v/>
      </c>
      <c r="G85" s="214" t="str">
        <f>IF(Table!L35="","",Table!L35)</f>
        <v/>
      </c>
      <c r="H85" s="212" t="s">
        <v>71</v>
      </c>
      <c r="I85" s="215" t="str">
        <f>IF(Table!M35="","",Table!M35)</f>
        <v/>
      </c>
      <c r="J85" s="216" t="str">
        <f>IF(Table!N35="","",Table!N35)</f>
        <v/>
      </c>
      <c r="K85" s="212" t="s">
        <v>71</v>
      </c>
      <c r="L85" s="213" t="str">
        <f>IF(Table!O35="","",Table!O35)</f>
        <v/>
      </c>
      <c r="M85" s="214" t="str">
        <f>IF(Table!P35="","",Table!P35)</f>
        <v/>
      </c>
      <c r="N85" s="212" t="s">
        <v>71</v>
      </c>
      <c r="O85" s="215" t="str">
        <f>IF(Table!Q35="","",Table!Q35)</f>
        <v/>
      </c>
      <c r="P85" s="216" t="str">
        <f>IF(Table!R35="","",Table!R35)</f>
        <v/>
      </c>
      <c r="Q85" s="212" t="s">
        <v>71</v>
      </c>
      <c r="R85" s="213" t="str">
        <f>IF(Table!S35="","",Table!S35)</f>
        <v/>
      </c>
      <c r="S85" s="214" t="str">
        <f>IF(Table!T35="","",Table!T35)</f>
        <v/>
      </c>
      <c r="T85" s="212" t="s">
        <v>71</v>
      </c>
      <c r="U85" s="215" t="str">
        <f>IF(Table!U35="","",Table!U35)</f>
        <v/>
      </c>
      <c r="V85" s="181" t="str">
        <f t="shared" ref="V85" si="44">IF(G85="","",SUM(IF(G85&gt;I85,1,0),IF(J85&gt;L85,1,0),IF(M85&gt;O85,1,0),IF(P85&gt;R85,1,0),IF(S85&gt;U85,1,0)))</f>
        <v/>
      </c>
      <c r="W85" s="212" t="s">
        <v>71</v>
      </c>
      <c r="X85" s="144" t="str">
        <f t="shared" ref="X85" si="45">IF(G85="","",SUM(IF(G85&lt;I85,1,0),IF(J85&lt;L85,1,0),IF(M85&lt;O85,1,0),IF(P85&lt;R85,1,0),IF(S85&lt;U85,1,0)))</f>
        <v/>
      </c>
      <c r="Y85" s="145" t="str">
        <f>IF(V85="","",IF(V85&gt;X85,Y83+1,Y83))</f>
        <v/>
      </c>
      <c r="Z85" s="146"/>
      <c r="AA85" s="147" t="str">
        <f>IF(V85="","",IF(X85&gt;V85,AA83+1,AA83))</f>
        <v/>
      </c>
      <c r="AB85" s="129"/>
      <c r="AE85" s="148" t="e">
        <f t="shared" ref="AE85" si="46">IF(AND($G85&lt;11,$I85&lt;11),"",IF(AND($G85&gt;$I85,$G85-$I85&gt;=2),1,0))</f>
        <v>#VALUE!</v>
      </c>
      <c r="AF85" s="149" t="e">
        <f>IF($AE85="","",IF($AE85=1,0,1))</f>
        <v>#VALUE!</v>
      </c>
      <c r="AG85" s="148" t="e">
        <f>IF(AND($J85&lt;11,$L85&lt;11),"",IF(AND($J85&gt;$L85,$J85-$L85&gt;=2),1,0))</f>
        <v>#VALUE!</v>
      </c>
      <c r="AH85" s="150" t="e">
        <f>IF($AG85="","",IF($AG85=1,0,1))</f>
        <v>#VALUE!</v>
      </c>
      <c r="AI85" s="151" t="e">
        <f t="shared" si="34"/>
        <v>#VALUE!</v>
      </c>
      <c r="AJ85" s="149" t="e">
        <f t="shared" si="35"/>
        <v>#VALUE!</v>
      </c>
      <c r="AK85" s="148" t="e">
        <f t="shared" si="36"/>
        <v>#VALUE!</v>
      </c>
      <c r="AL85" s="150" t="e">
        <f t="shared" si="37"/>
        <v>#VALUE!</v>
      </c>
      <c r="AM85" s="151" t="e">
        <f t="shared" si="38"/>
        <v>#VALUE!</v>
      </c>
      <c r="AN85" s="150" t="e">
        <f t="shared" si="39"/>
        <v>#VALUE!</v>
      </c>
      <c r="AO85" s="129"/>
      <c r="AP85" s="135" t="e">
        <f t="shared" si="40"/>
        <v>#VALUE!</v>
      </c>
      <c r="AQ85" s="135" t="e">
        <f t="shared" si="41"/>
        <v>#VALUE!</v>
      </c>
      <c r="AR85" s="135" t="e">
        <f t="shared" ref="AR85" si="47">IF(AP85=3,1,0)</f>
        <v>#VALUE!</v>
      </c>
      <c r="AS85" s="135" t="e">
        <f t="shared" ref="AS85" si="48">IF(AQ85=3,1,0)</f>
        <v>#VALUE!</v>
      </c>
    </row>
    <row r="86" spans="1:45" s="130" customFormat="1" ht="18.600000000000001" thickBot="1">
      <c r="A86" s="115"/>
      <c r="B86" s="116"/>
      <c r="C86" s="204" t="s">
        <v>1</v>
      </c>
      <c r="D86" s="249" t="str">
        <f>IF(Table!C36="","",Table!C36&amp;" "&amp;Table!D36)</f>
        <v/>
      </c>
      <c r="E86" s="227" t="s">
        <v>10</v>
      </c>
      <c r="F86" s="154" t="str">
        <f>IF(Table!F36="","",Table!F36&amp;" "&amp;Table!G36)</f>
        <v/>
      </c>
      <c r="G86" s="159" t="str">
        <f>IF(Table!L36="","",Table!L36)</f>
        <v/>
      </c>
      <c r="H86" s="157" t="s">
        <v>71</v>
      </c>
      <c r="I86" s="158" t="str">
        <f>IF(Table!M36="","",Table!M36)</f>
        <v/>
      </c>
      <c r="J86" s="156" t="str">
        <f>IF(Table!N36="","",Table!N36)</f>
        <v/>
      </c>
      <c r="K86" s="157" t="s">
        <v>71</v>
      </c>
      <c r="L86" s="160" t="str">
        <f>IF(Table!O36="","",Table!O36)</f>
        <v/>
      </c>
      <c r="M86" s="159" t="str">
        <f>IF(Table!P36="","",Table!P36)</f>
        <v/>
      </c>
      <c r="N86" s="157" t="s">
        <v>71</v>
      </c>
      <c r="O86" s="158" t="str">
        <f>IF(Table!Q36="","",Table!Q36)</f>
        <v/>
      </c>
      <c r="P86" s="156" t="str">
        <f>IF(Table!R36="","",Table!R36)</f>
        <v/>
      </c>
      <c r="Q86" s="157" t="s">
        <v>71</v>
      </c>
      <c r="R86" s="160" t="str">
        <f>IF(Table!S36="","",Table!S36)</f>
        <v/>
      </c>
      <c r="S86" s="159" t="str">
        <f>IF(Table!T36="","",Table!T36)</f>
        <v/>
      </c>
      <c r="T86" s="157" t="s">
        <v>71</v>
      </c>
      <c r="U86" s="158" t="str">
        <f>IF(Table!U36="","",Table!U36)</f>
        <v/>
      </c>
      <c r="V86" s="181" t="str">
        <f t="shared" ref="V86" si="49">IF(G86="","",SUM(IF(G86&gt;I86,1,0),IF(J86&gt;L86,1,0),IF(M86&gt;O86,1,0),IF(P86&gt;R86,1,0),IF(S86&gt;U86,1,0)))</f>
        <v/>
      </c>
      <c r="W86" s="237" t="s">
        <v>71</v>
      </c>
      <c r="X86" s="144" t="str">
        <f t="shared" ref="X86" si="50">IF(G86="","",SUM(IF(G86&lt;I86,1,0),IF(J86&lt;L86,1,0),IF(M86&lt;O86,1,0),IF(P86&lt;R86,1,0),IF(S86&lt;U86,1,0)))</f>
        <v/>
      </c>
      <c r="Y86" s="162" t="str">
        <f>IF(V86="","",IF(V86&gt;X86,Y85+1,Y85))</f>
        <v/>
      </c>
      <c r="Z86" s="163"/>
      <c r="AA86" s="164" t="str">
        <f>IF(V86="","",IF(X86&gt;V86,AA85+1,AA85))</f>
        <v/>
      </c>
      <c r="AB86" s="129"/>
      <c r="AE86" s="148" t="str">
        <f>IF(AND($G63&lt;11,$I63&lt;11),"",IF(AND($G63&gt;$I63,$G63-$I63&gt;=2),1,0))</f>
        <v/>
      </c>
      <c r="AF86" s="149" t="str">
        <f>IF($AE63="","",IF($AE63=1,0,1))</f>
        <v/>
      </c>
      <c r="AG86" s="148" t="e">
        <f>IF(AND($J63&lt;11,$L63&lt;11),"",IF(AND($J63&gt;$L63,$J63-$L63&gt;=2),1,0))</f>
        <v>#VALUE!</v>
      </c>
      <c r="AH86" s="150" t="str">
        <f>IF($AG63="","",IF($AG63=1,0,1))</f>
        <v/>
      </c>
      <c r="AI86" s="151" t="str">
        <f>IF(AND($M63&lt;11,$O63&lt;11),"",IF(AND($M63&gt;$O63,$M63-$O63&gt;=2),1,0))</f>
        <v/>
      </c>
      <c r="AJ86" s="149" t="str">
        <f>IF($AI63="","",IF($AI63=1,0,1))</f>
        <v/>
      </c>
      <c r="AK86" s="148" t="str">
        <f>IF(AND($P63&lt;11,$R63&lt;11),"",IF(AND($P63&gt;$R63,$P63-$R63&gt;=2),1,0))</f>
        <v/>
      </c>
      <c r="AL86" s="150" t="str">
        <f>IF($AK63="","",IF($AK63=1,0,1))</f>
        <v/>
      </c>
      <c r="AM86" s="151" t="str">
        <f>IF(AND($S63&lt;11,$U63&lt;11),"",IF(AND($S63&gt;$U63,$S63-$U63&gt;=2),1,0))</f>
        <v/>
      </c>
      <c r="AN86" s="150" t="str">
        <f>IF($AM63="","",IF($AM63=1,0,1))</f>
        <v/>
      </c>
      <c r="AO86" s="129"/>
      <c r="AP86" s="135">
        <f>SUM($AE63,$AG63,$AI63,$AK63,$AM63)</f>
        <v>0</v>
      </c>
      <c r="AQ86" s="135">
        <f>SUM($AF63,$AH63,$AJ63,$AL63,$AN63)</f>
        <v>0</v>
      </c>
      <c r="AR86" s="135">
        <f>IF(AP63=3,1,0)</f>
        <v>0</v>
      </c>
      <c r="AS86" s="135">
        <f>IF(AQ63=3,1,0)</f>
        <v>0</v>
      </c>
    </row>
    <row r="87" spans="1:45" ht="16.2" thickBot="1">
      <c r="H87" s="165"/>
    </row>
    <row r="88" spans="1:45" ht="15" customHeight="1">
      <c r="D88" s="356" t="s">
        <v>92</v>
      </c>
      <c r="F88" s="357" t="str">
        <f>IF(MAX(Y83:Y86)=3,D77,IF(MAX(AA83:AA86)=3,H77,""))</f>
        <v/>
      </c>
      <c r="G88" s="359" t="s">
        <v>93</v>
      </c>
      <c r="H88" s="360"/>
      <c r="I88" s="360"/>
      <c r="J88" s="360"/>
      <c r="K88" s="360"/>
      <c r="L88" s="360"/>
      <c r="M88" s="360"/>
      <c r="N88" s="360"/>
      <c r="O88" s="361"/>
      <c r="P88" s="362" t="str">
        <f>IF(F88="","",IF(F88=D77,MAX(Y81:Y86),MAX(AA81:AA86)))</f>
        <v/>
      </c>
      <c r="Q88" s="363"/>
      <c r="R88" s="363"/>
      <c r="S88" s="363"/>
      <c r="T88" s="366" t="s">
        <v>71</v>
      </c>
      <c r="U88" s="363" t="str">
        <f>IF(F88="","",IF(F88=D77,MAX(AA81:AA86),MAX(Y81:Y86)))</f>
        <v/>
      </c>
      <c r="V88" s="363"/>
      <c r="W88" s="363"/>
      <c r="X88" s="368"/>
      <c r="Y88" s="166"/>
      <c r="Z88" s="166"/>
      <c r="AA88" s="167"/>
    </row>
    <row r="89" spans="1:45" ht="9" customHeight="1" thickBot="1">
      <c r="D89" s="356"/>
      <c r="F89" s="358"/>
      <c r="G89" s="359"/>
      <c r="H89" s="360"/>
      <c r="I89" s="360"/>
      <c r="J89" s="360"/>
      <c r="K89" s="360"/>
      <c r="L89" s="360"/>
      <c r="M89" s="360"/>
      <c r="N89" s="360"/>
      <c r="O89" s="361"/>
      <c r="P89" s="364"/>
      <c r="Q89" s="365"/>
      <c r="R89" s="365"/>
      <c r="S89" s="365"/>
      <c r="T89" s="367"/>
      <c r="U89" s="365"/>
      <c r="V89" s="365"/>
      <c r="W89" s="365"/>
      <c r="X89" s="369"/>
      <c r="Y89" s="166"/>
      <c r="Z89" s="166"/>
      <c r="AA89" s="167"/>
    </row>
    <row r="90" spans="1:45" ht="9.6" customHeight="1" thickBot="1"/>
    <row r="91" spans="1:45" ht="16.2" thickBot="1">
      <c r="D91" s="168" t="s">
        <v>94</v>
      </c>
      <c r="E91" s="169"/>
      <c r="F91" s="170"/>
      <c r="L91" s="333" t="s">
        <v>94</v>
      </c>
      <c r="M91" s="333"/>
      <c r="N91" s="333"/>
      <c r="O91" s="333"/>
      <c r="P91" s="333"/>
      <c r="Q91" s="333"/>
      <c r="R91" s="334"/>
      <c r="S91" s="335"/>
      <c r="T91" s="336"/>
      <c r="U91" s="336"/>
      <c r="V91" s="336"/>
      <c r="W91" s="336"/>
      <c r="X91" s="336"/>
      <c r="Y91" s="336"/>
      <c r="Z91" s="336"/>
      <c r="AA91" s="337"/>
    </row>
    <row r="92" spans="1:45" ht="16.2" thickBot="1">
      <c r="D92" s="171"/>
      <c r="E92" s="107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</row>
    <row r="93" spans="1:45" ht="16.2" thickBot="1">
      <c r="D93" s="168" t="s">
        <v>95</v>
      </c>
      <c r="E93" s="172"/>
      <c r="F93" s="170"/>
      <c r="L93" s="338" t="s">
        <v>96</v>
      </c>
      <c r="M93" s="338"/>
      <c r="N93" s="338"/>
      <c r="O93" s="338"/>
      <c r="P93" s="338"/>
      <c r="Q93" s="338"/>
      <c r="R93" s="173"/>
      <c r="S93" s="335"/>
      <c r="T93" s="336"/>
      <c r="U93" s="336"/>
      <c r="V93" s="336"/>
      <c r="W93" s="336"/>
      <c r="X93" s="336"/>
      <c r="Y93" s="336"/>
      <c r="Z93" s="336"/>
      <c r="AA93" s="337"/>
      <c r="AC93" s="165"/>
    </row>
    <row r="94" spans="1:45" ht="17.25" customHeight="1">
      <c r="H94" s="339"/>
      <c r="I94" s="339"/>
      <c r="J94" s="339"/>
      <c r="K94" s="339"/>
      <c r="L94" s="340"/>
      <c r="M94" s="340"/>
      <c r="N94" s="340"/>
      <c r="O94" s="340"/>
      <c r="P94" s="340"/>
      <c r="S94" s="341"/>
      <c r="T94" s="341"/>
      <c r="U94" s="341"/>
      <c r="V94" s="341"/>
      <c r="W94" s="341"/>
      <c r="X94" s="341"/>
      <c r="Y94" s="341"/>
      <c r="Z94" s="341"/>
      <c r="AA94" s="341"/>
    </row>
    <row r="95" spans="1:45" ht="9.75" customHeight="1" thickBot="1">
      <c r="H95" s="174"/>
      <c r="I95" s="174"/>
      <c r="J95" s="174"/>
      <c r="K95" s="174"/>
      <c r="L95" s="175"/>
      <c r="M95" s="175"/>
      <c r="N95" s="175"/>
      <c r="O95" s="175"/>
      <c r="P95" s="175"/>
      <c r="S95" s="175"/>
      <c r="T95" s="175"/>
      <c r="U95" s="175"/>
      <c r="V95" s="175"/>
      <c r="W95" s="175"/>
      <c r="X95" s="175"/>
      <c r="Y95" s="175"/>
      <c r="Z95" s="175"/>
      <c r="AA95" s="175"/>
    </row>
    <row r="96" spans="1:45" ht="30.6" customHeight="1">
      <c r="C96" s="176"/>
      <c r="D96" s="177" t="s">
        <v>97</v>
      </c>
      <c r="E96" s="176"/>
      <c r="F96" s="177" t="s">
        <v>97</v>
      </c>
      <c r="G96" s="178"/>
      <c r="H96" s="324" t="s">
        <v>98</v>
      </c>
      <c r="I96" s="325"/>
      <c r="J96" s="326" t="s">
        <v>99</v>
      </c>
      <c r="K96" s="327"/>
      <c r="L96" s="327"/>
      <c r="M96" s="327"/>
      <c r="N96" s="327"/>
      <c r="O96" s="327"/>
      <c r="P96" s="327"/>
      <c r="Q96" s="327"/>
      <c r="R96" s="327"/>
      <c r="S96" s="325"/>
      <c r="T96" s="328" t="s">
        <v>100</v>
      </c>
      <c r="U96" s="329"/>
      <c r="V96" s="329"/>
      <c r="W96" s="329"/>
      <c r="X96" s="329"/>
      <c r="Y96" s="329"/>
      <c r="Z96" s="329"/>
      <c r="AA96" s="330"/>
    </row>
    <row r="97" spans="1:45" ht="22.5" customHeight="1">
      <c r="C97" s="176"/>
      <c r="D97" s="179" t="s">
        <v>101</v>
      </c>
      <c r="E97" s="176"/>
      <c r="F97" s="179" t="s">
        <v>102</v>
      </c>
      <c r="G97" s="176"/>
      <c r="H97" s="331"/>
      <c r="I97" s="313"/>
      <c r="J97" s="311"/>
      <c r="K97" s="312"/>
      <c r="L97" s="312"/>
      <c r="M97" s="312"/>
      <c r="N97" s="312"/>
      <c r="O97" s="312"/>
      <c r="P97" s="312"/>
      <c r="Q97" s="312"/>
      <c r="R97" s="312"/>
      <c r="S97" s="313"/>
      <c r="T97" s="311"/>
      <c r="U97" s="312"/>
      <c r="V97" s="312"/>
      <c r="W97" s="312"/>
      <c r="X97" s="312"/>
      <c r="Y97" s="312"/>
      <c r="Z97" s="312"/>
      <c r="AA97" s="332"/>
    </row>
    <row r="98" spans="1:45" ht="22.5" customHeight="1" thickBot="1">
      <c r="C98" s="176"/>
      <c r="D98" s="179" t="s">
        <v>103</v>
      </c>
      <c r="E98" s="176"/>
      <c r="F98" s="179" t="s">
        <v>103</v>
      </c>
      <c r="G98" s="176"/>
      <c r="H98" s="309"/>
      <c r="I98" s="310"/>
      <c r="J98" s="311"/>
      <c r="K98" s="312"/>
      <c r="L98" s="312"/>
      <c r="M98" s="312"/>
      <c r="N98" s="312"/>
      <c r="O98" s="312"/>
      <c r="P98" s="312"/>
      <c r="Q98" s="312"/>
      <c r="R98" s="312"/>
      <c r="S98" s="313"/>
      <c r="T98" s="314"/>
      <c r="U98" s="315"/>
      <c r="V98" s="315"/>
      <c r="W98" s="315"/>
      <c r="X98" s="315"/>
      <c r="Y98" s="315"/>
      <c r="Z98" s="315"/>
      <c r="AA98" s="316"/>
    </row>
    <row r="99" spans="1:45" s="94" customFormat="1" ht="22.5" customHeight="1" thickBot="1">
      <c r="A99" s="93"/>
      <c r="C99" s="176"/>
      <c r="D99" s="180" t="s">
        <v>101</v>
      </c>
      <c r="E99" s="176"/>
      <c r="F99" s="180" t="s">
        <v>102</v>
      </c>
      <c r="G99" s="176"/>
      <c r="H99" s="317" t="s">
        <v>105</v>
      </c>
      <c r="I99" s="318"/>
      <c r="J99" s="318"/>
      <c r="K99" s="318"/>
      <c r="L99" s="318"/>
      <c r="M99" s="318"/>
      <c r="N99" s="318"/>
      <c r="O99" s="318"/>
      <c r="P99" s="318"/>
      <c r="Q99" s="318"/>
      <c r="R99" s="318"/>
      <c r="S99" s="318"/>
      <c r="T99" s="318"/>
      <c r="U99" s="318"/>
      <c r="V99" s="318"/>
      <c r="W99" s="318"/>
      <c r="X99" s="318"/>
      <c r="Y99" s="318"/>
      <c r="Z99" s="318"/>
      <c r="AA99" s="319"/>
      <c r="AB99" s="96"/>
    </row>
    <row r="100" spans="1:45" s="94" customFormat="1" ht="16.2" thickBot="1">
      <c r="A100" s="93">
        <v>1</v>
      </c>
      <c r="C100" s="95"/>
      <c r="E100" s="95"/>
      <c r="L100" s="95"/>
      <c r="AA100" s="94">
        <v>4</v>
      </c>
      <c r="AB100" s="96"/>
    </row>
    <row r="101" spans="1:45" ht="17.399999999999999" thickBot="1">
      <c r="O101" s="320" t="s">
        <v>68</v>
      </c>
      <c r="P101" s="321"/>
      <c r="Q101" s="321"/>
      <c r="R101" s="322" t="s">
        <v>69</v>
      </c>
      <c r="S101" s="322"/>
      <c r="T101" s="322"/>
      <c r="U101" s="322"/>
      <c r="V101" s="322"/>
      <c r="W101" s="322"/>
      <c r="X101" s="322"/>
      <c r="Y101" s="322"/>
      <c r="Z101" s="322"/>
      <c r="AA101" s="323"/>
    </row>
    <row r="102" spans="1:45" ht="16.2" thickBot="1">
      <c r="O102" s="425" t="s">
        <v>70</v>
      </c>
      <c r="P102" s="426"/>
      <c r="Q102" s="426"/>
      <c r="R102" s="99">
        <v>8</v>
      </c>
      <c r="S102" s="427" t="s">
        <v>106</v>
      </c>
      <c r="T102" s="427"/>
      <c r="U102" s="428">
        <v>2020</v>
      </c>
      <c r="V102" s="428"/>
      <c r="W102" s="429"/>
      <c r="X102" s="429"/>
      <c r="Y102" s="254">
        <v>11</v>
      </c>
      <c r="Z102" s="100" t="s">
        <v>71</v>
      </c>
      <c r="AA102" s="253">
        <v>15</v>
      </c>
    </row>
    <row r="103" spans="1:45" ht="17.399999999999999" customHeight="1" thickBot="1">
      <c r="F103" s="430"/>
      <c r="G103" s="430"/>
      <c r="H103" s="430"/>
      <c r="I103" s="430"/>
      <c r="J103" s="430"/>
      <c r="K103" s="430"/>
      <c r="L103" s="430"/>
      <c r="M103" s="430"/>
      <c r="O103" s="431" t="s">
        <v>72</v>
      </c>
      <c r="P103" s="432"/>
      <c r="Q103" s="432"/>
      <c r="R103" s="351" t="s">
        <v>122</v>
      </c>
      <c r="S103" s="352"/>
      <c r="T103" s="352"/>
      <c r="U103" s="352"/>
      <c r="V103" s="352"/>
      <c r="W103" s="352"/>
      <c r="X103" s="352"/>
      <c r="Y103" s="352"/>
      <c r="Z103" s="352"/>
      <c r="AA103" s="353"/>
    </row>
    <row r="104" spans="1:45" ht="17.399999999999999" customHeight="1" thickBot="1">
      <c r="F104" s="430"/>
      <c r="G104" s="430"/>
      <c r="H104" s="430"/>
      <c r="I104" s="430"/>
      <c r="J104" s="430"/>
      <c r="K104" s="430"/>
      <c r="L104" s="430"/>
      <c r="M104" s="430"/>
      <c r="O104" s="433" t="s">
        <v>73</v>
      </c>
      <c r="P104" s="434"/>
      <c r="Q104" s="434"/>
      <c r="R104" s="435" t="s">
        <v>109</v>
      </c>
      <c r="S104" s="318"/>
      <c r="T104" s="318"/>
      <c r="U104" s="318"/>
      <c r="V104" s="318"/>
      <c r="W104" s="318"/>
      <c r="X104" s="318"/>
      <c r="Y104" s="318"/>
      <c r="Z104" s="318"/>
      <c r="AA104" s="319"/>
    </row>
    <row r="105" spans="1:45" ht="18" thickBot="1">
      <c r="F105" s="348" t="s">
        <v>74</v>
      </c>
      <c r="G105" s="348"/>
      <c r="H105" s="348"/>
      <c r="I105" s="348"/>
      <c r="J105" s="348"/>
      <c r="K105" s="348"/>
      <c r="L105" s="348"/>
      <c r="M105" s="348"/>
      <c r="O105" s="349" t="s">
        <v>75</v>
      </c>
      <c r="P105" s="350"/>
      <c r="Q105" s="350"/>
      <c r="R105" s="351">
        <v>1</v>
      </c>
      <c r="S105" s="352"/>
      <c r="T105" s="352"/>
      <c r="U105" s="352"/>
      <c r="V105" s="352"/>
      <c r="W105" s="352"/>
      <c r="X105" s="352"/>
      <c r="Y105" s="352"/>
      <c r="Z105" s="352"/>
      <c r="AA105" s="353"/>
    </row>
    <row r="106" spans="1:45" ht="5.4" customHeight="1">
      <c r="D106" s="101"/>
    </row>
    <row r="107" spans="1:45" ht="12" customHeight="1">
      <c r="C107" s="423"/>
      <c r="D107" s="423"/>
      <c r="E107" s="423"/>
      <c r="F107" s="423"/>
      <c r="G107" s="423"/>
      <c r="H107" s="423"/>
      <c r="I107" s="423"/>
      <c r="J107" s="423"/>
      <c r="K107" s="423"/>
      <c r="L107" s="423"/>
      <c r="M107" s="423"/>
      <c r="N107" s="423"/>
      <c r="O107" s="423"/>
      <c r="P107" s="423"/>
      <c r="Q107" s="423"/>
      <c r="R107" s="423"/>
      <c r="S107" s="423"/>
      <c r="T107" s="423"/>
      <c r="U107" s="423"/>
      <c r="V107" s="423"/>
      <c r="W107" s="423"/>
      <c r="X107" s="423"/>
      <c r="Y107" s="423"/>
      <c r="Z107" s="423"/>
      <c r="AA107" s="423"/>
    </row>
    <row r="108" spans="1:45">
      <c r="C108" s="102"/>
      <c r="D108" s="339" t="s">
        <v>104</v>
      </c>
      <c r="E108" s="339"/>
      <c r="F108" s="339"/>
      <c r="G108" s="339"/>
      <c r="H108" s="339"/>
      <c r="I108" s="339"/>
      <c r="J108" s="339"/>
      <c r="K108" s="339"/>
      <c r="L108" s="339"/>
      <c r="M108" s="339"/>
      <c r="N108" s="339"/>
      <c r="O108" s="339"/>
      <c r="P108" s="339"/>
      <c r="Q108" s="339"/>
      <c r="R108" s="339"/>
      <c r="S108" s="339"/>
      <c r="T108" s="339"/>
      <c r="U108" s="339"/>
      <c r="V108" s="339"/>
      <c r="W108" s="339"/>
      <c r="X108" s="339"/>
      <c r="Y108" s="339"/>
      <c r="Z108" s="339"/>
      <c r="AA108" s="339"/>
    </row>
    <row r="109" spans="1:45" ht="21" thickBot="1">
      <c r="C109" s="103"/>
      <c r="D109" s="104" t="s">
        <v>76</v>
      </c>
      <c r="E109" s="103"/>
      <c r="F109" s="103"/>
      <c r="G109" s="103"/>
      <c r="H109" s="424" t="s">
        <v>77</v>
      </c>
      <c r="I109" s="424"/>
      <c r="J109" s="424"/>
      <c r="K109" s="424"/>
      <c r="L109" s="424"/>
      <c r="M109" s="424"/>
      <c r="N109" s="424"/>
      <c r="O109" s="424"/>
      <c r="P109" s="424"/>
      <c r="Q109" s="424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</row>
    <row r="110" spans="1:45" ht="21" thickBot="1">
      <c r="C110" s="103"/>
      <c r="D110" s="105" t="str">
        <f>IF(Table!B39="","",Table!B39)</f>
        <v>MONTENEGRO</v>
      </c>
      <c r="E110" s="103"/>
      <c r="F110" s="106"/>
      <c r="G110" s="107"/>
      <c r="H110" s="342" t="str">
        <f>IF(Table!E39="","",Table!E39)</f>
        <v>KOSOVO</v>
      </c>
      <c r="I110" s="343"/>
      <c r="J110" s="343"/>
      <c r="K110" s="343"/>
      <c r="L110" s="343"/>
      <c r="M110" s="343"/>
      <c r="N110" s="343"/>
      <c r="O110" s="343"/>
      <c r="P110" s="343"/>
      <c r="Q110" s="344"/>
      <c r="R110" s="103" t="s">
        <v>78</v>
      </c>
      <c r="S110" s="345"/>
      <c r="T110" s="346"/>
      <c r="U110" s="346"/>
      <c r="V110" s="346"/>
      <c r="W110" s="346"/>
      <c r="X110" s="346"/>
      <c r="Y110" s="346"/>
      <c r="Z110" s="346"/>
      <c r="AA110" s="347"/>
    </row>
    <row r="111" spans="1:45" ht="16.2" thickBot="1"/>
    <row r="112" spans="1:45" s="103" customFormat="1" ht="16.2" customHeight="1" thickBot="1">
      <c r="A112" s="108"/>
      <c r="B112" s="109"/>
      <c r="C112" s="405" t="s">
        <v>76</v>
      </c>
      <c r="D112" s="406"/>
      <c r="E112" s="110"/>
      <c r="F112" s="111" t="s">
        <v>77</v>
      </c>
      <c r="G112" s="438" t="s">
        <v>79</v>
      </c>
      <c r="H112" s="407"/>
      <c r="I112" s="407"/>
      <c r="J112" s="407"/>
      <c r="K112" s="407"/>
      <c r="L112" s="407"/>
      <c r="M112" s="407"/>
      <c r="N112" s="407"/>
      <c r="O112" s="407"/>
      <c r="P112" s="407"/>
      <c r="Q112" s="407"/>
      <c r="R112" s="407"/>
      <c r="S112" s="407"/>
      <c r="T112" s="407"/>
      <c r="U112" s="408"/>
      <c r="V112" s="409" t="s">
        <v>80</v>
      </c>
      <c r="W112" s="410"/>
      <c r="X112" s="411"/>
      <c r="Y112" s="415" t="s">
        <v>20</v>
      </c>
      <c r="Z112" s="416"/>
      <c r="AA112" s="417"/>
      <c r="AB112" s="112"/>
      <c r="AE112" s="394" t="s">
        <v>81</v>
      </c>
      <c r="AF112" s="395"/>
      <c r="AG112" s="395"/>
      <c r="AH112" s="395"/>
      <c r="AI112" s="395"/>
      <c r="AJ112" s="395"/>
      <c r="AK112" s="395"/>
      <c r="AL112" s="395"/>
      <c r="AM112" s="395"/>
      <c r="AN112" s="396"/>
      <c r="AO112" s="112"/>
      <c r="AP112" s="397" t="s">
        <v>82</v>
      </c>
      <c r="AQ112" s="397"/>
      <c r="AR112" s="398" t="s">
        <v>83</v>
      </c>
      <c r="AS112" s="398"/>
    </row>
    <row r="113" spans="1:45" ht="16.2" thickBot="1">
      <c r="C113" s="399" t="s">
        <v>84</v>
      </c>
      <c r="D113" s="400"/>
      <c r="E113" s="113"/>
      <c r="F113" s="114" t="s">
        <v>85</v>
      </c>
      <c r="G113" s="399" t="s">
        <v>86</v>
      </c>
      <c r="H113" s="401"/>
      <c r="I113" s="402"/>
      <c r="J113" s="399" t="s">
        <v>87</v>
      </c>
      <c r="K113" s="401"/>
      <c r="L113" s="402"/>
      <c r="M113" s="399" t="s">
        <v>88</v>
      </c>
      <c r="N113" s="401"/>
      <c r="O113" s="402"/>
      <c r="P113" s="399" t="s">
        <v>89</v>
      </c>
      <c r="Q113" s="401"/>
      <c r="R113" s="402"/>
      <c r="S113" s="399" t="s">
        <v>90</v>
      </c>
      <c r="T113" s="401"/>
      <c r="U113" s="402"/>
      <c r="V113" s="412"/>
      <c r="W113" s="413"/>
      <c r="X113" s="414"/>
      <c r="Y113" s="418"/>
      <c r="Z113" s="419"/>
      <c r="AA113" s="420"/>
      <c r="AE113" s="403" t="s">
        <v>86</v>
      </c>
      <c r="AF113" s="404"/>
      <c r="AG113" s="403" t="s">
        <v>87</v>
      </c>
      <c r="AH113" s="421"/>
      <c r="AI113" s="422" t="s">
        <v>88</v>
      </c>
      <c r="AJ113" s="404"/>
      <c r="AK113" s="403" t="s">
        <v>89</v>
      </c>
      <c r="AL113" s="421"/>
      <c r="AM113" s="422" t="s">
        <v>90</v>
      </c>
      <c r="AN113" s="421"/>
      <c r="AO113" s="96"/>
      <c r="AP113" s="397"/>
      <c r="AQ113" s="397"/>
      <c r="AR113" s="398"/>
      <c r="AS113" s="398"/>
    </row>
    <row r="114" spans="1:45" s="130" customFormat="1" ht="18">
      <c r="A114" s="115"/>
      <c r="B114" s="116"/>
      <c r="C114" s="225" t="s">
        <v>0</v>
      </c>
      <c r="D114" s="245" t="str">
        <f>IF(Table!C41="","",Table!C41&amp;" "&amp;Table!D41)</f>
        <v>10 Milos RAHOVIC</v>
      </c>
      <c r="E114" s="226" t="s">
        <v>10</v>
      </c>
      <c r="F114" s="118" t="str">
        <f>IF(Table!F41="","",Table!F41&amp;" "&amp;Table!G41)</f>
        <v xml:space="preserve">1 Aulon BIVOLAKU </v>
      </c>
      <c r="G114" s="123">
        <f>IF(Table!L41="","",Table!L41)</f>
        <v>11</v>
      </c>
      <c r="H114" s="121" t="s">
        <v>71</v>
      </c>
      <c r="I114" s="124">
        <f>IF(Table!M41="","",Table!M41)</f>
        <v>3</v>
      </c>
      <c r="J114" s="123">
        <f>IF(Table!N41="","",Table!N41)</f>
        <v>8</v>
      </c>
      <c r="K114" s="121" t="s">
        <v>71</v>
      </c>
      <c r="L114" s="124">
        <f>IF(Table!O41="","",Table!O41)</f>
        <v>11</v>
      </c>
      <c r="M114" s="123">
        <f>IF(Table!P41="","",Table!P41)</f>
        <v>7</v>
      </c>
      <c r="N114" s="121" t="s">
        <v>71</v>
      </c>
      <c r="O114" s="122">
        <f>IF(Table!Q41="","",Table!Q41)</f>
        <v>11</v>
      </c>
      <c r="P114" s="120">
        <f>IF(Table!R41="","",Table!R41)</f>
        <v>9</v>
      </c>
      <c r="Q114" s="121" t="s">
        <v>71</v>
      </c>
      <c r="R114" s="122">
        <f>IF(Table!S41="","",Table!S41)</f>
        <v>11</v>
      </c>
      <c r="S114" s="120" t="str">
        <f>IF(Table!T41="","",Table!T41)</f>
        <v/>
      </c>
      <c r="T114" s="121" t="s">
        <v>71</v>
      </c>
      <c r="U114" s="122" t="str">
        <f>IF(Table!U41="","",Table!U41)</f>
        <v/>
      </c>
      <c r="V114" s="257">
        <f>IF(G114="","",SUM(IF(G114&gt;I114,1,0),IF(J114&gt;L114,1,0),IF(M114&gt;O114,1,0),IF(P114&gt;R114,1,0),IF(S114&gt;U114,1,0)))</f>
        <v>1</v>
      </c>
      <c r="W114" s="121" t="s">
        <v>71</v>
      </c>
      <c r="X114" s="125">
        <f>IF(G114="","",SUM(IF(G114&lt;I114,1,0),IF(J114&lt;L114,1,0),IF(M114&lt;O114,1,0),IF(P114&lt;R114,1,0),IF(S114&lt;U114,1,0)))</f>
        <v>3</v>
      </c>
      <c r="Y114" s="126">
        <f>IF(AND($V114="",$X114=""),"",IF(V114&gt;X114,1,0))</f>
        <v>0</v>
      </c>
      <c r="Z114" s="127" t="s">
        <v>71</v>
      </c>
      <c r="AA114" s="128">
        <f>IF(AND($V114="",$X114=""),"",IF(V114&gt;X114,0,1))</f>
        <v>1</v>
      </c>
      <c r="AB114" s="129"/>
      <c r="AE114" s="131">
        <f>IF(AND($G114&lt;11,$I114&lt;11),"",IF(AND($G114&gt;$I114,$G114-$I114&gt;=2),1,0))</f>
        <v>1</v>
      </c>
      <c r="AF114" s="132">
        <f>IF($AE114="","",IF($AE114=1,0,1))</f>
        <v>0</v>
      </c>
      <c r="AG114" s="131">
        <f>IF(AND($J114&lt;11,$L114&lt;11),"",IF(AND($J114&gt;$L114,$J114-$L114&gt;=2),1,0))</f>
        <v>0</v>
      </c>
      <c r="AH114" s="133">
        <f>IF($AG114="","",IF($AG114=1,0,1))</f>
        <v>1</v>
      </c>
      <c r="AI114" s="134">
        <f>IF(AND($M114&lt;11,$O114&lt;11),"",IF(AND($M114&gt;$O114,$M114-$O114&gt;=2),1,0))</f>
        <v>0</v>
      </c>
      <c r="AJ114" s="132">
        <f>IF($AI114="","",IF($AI114=1,0,1))</f>
        <v>1</v>
      </c>
      <c r="AK114" s="131">
        <f>IF(AND($P114&lt;11,$R114&lt;11),"",IF(AND($P114&gt;$R114,$P114-$R114&gt;=2),1,0))</f>
        <v>0</v>
      </c>
      <c r="AL114" s="133">
        <f>IF($AK114="","",IF($AK114=1,0,1))</f>
        <v>1</v>
      </c>
      <c r="AM114" s="134" t="e">
        <f>IF(AND($S114&lt;11,$U114&lt;11),"",IF(AND($S114&gt;$U114,$S114-$U114&gt;=2),1,0))</f>
        <v>#VALUE!</v>
      </c>
      <c r="AN114" s="133" t="e">
        <f>IF($AM114="","",IF($AM114=1,0,1))</f>
        <v>#VALUE!</v>
      </c>
      <c r="AO114" s="129"/>
      <c r="AP114" s="135" t="e">
        <f>SUM($AE114,$AG114,$AI114,$AK114,$AM114)</f>
        <v>#VALUE!</v>
      </c>
      <c r="AQ114" s="135" t="e">
        <f>SUM($AF114,$AH114,$AJ114,$AL114,$AN114)</f>
        <v>#VALUE!</v>
      </c>
      <c r="AR114" s="135" t="e">
        <f>IF(AP114=3,1,0)</f>
        <v>#VALUE!</v>
      </c>
      <c r="AS114" s="135" t="e">
        <f>IF(AQ114=3,1,0)</f>
        <v>#VALUE!</v>
      </c>
    </row>
    <row r="115" spans="1:45" s="130" customFormat="1" ht="18">
      <c r="A115" s="115"/>
      <c r="B115" s="116"/>
      <c r="C115" s="217" t="s">
        <v>1</v>
      </c>
      <c r="D115" s="246" t="str">
        <f>IF(Table!C42="","",Table!C42&amp;" "&amp;Table!D42)</f>
        <v>9 Elvin Cokovic</v>
      </c>
      <c r="E115" s="181" t="s">
        <v>11</v>
      </c>
      <c r="F115" s="188" t="str">
        <f>IF(Table!F42="","",Table!F42&amp;" "&amp;Table!G42)</f>
        <v>2 Fatih KARABAXHAKU</v>
      </c>
      <c r="G115" s="219">
        <f>IF(Table!L42="","",Table!L42)</f>
        <v>5</v>
      </c>
      <c r="H115" s="220" t="s">
        <v>71</v>
      </c>
      <c r="I115" s="223">
        <f>IF(Table!M42="","",Table!M42)</f>
        <v>11</v>
      </c>
      <c r="J115" s="219">
        <f>IF(Table!N42="","",Table!N42)</f>
        <v>4</v>
      </c>
      <c r="K115" s="220" t="s">
        <v>71</v>
      </c>
      <c r="L115" s="223">
        <f>IF(Table!O42="","",Table!O42)</f>
        <v>11</v>
      </c>
      <c r="M115" s="219">
        <f>IF(Table!P42="","",Table!P42)</f>
        <v>7</v>
      </c>
      <c r="N115" s="220" t="s">
        <v>71</v>
      </c>
      <c r="O115" s="221">
        <f>IF(Table!Q42="","",Table!Q42)</f>
        <v>11</v>
      </c>
      <c r="P115" s="222" t="str">
        <f>IF(Table!R42="","",Table!R42)</f>
        <v/>
      </c>
      <c r="Q115" s="220" t="s">
        <v>71</v>
      </c>
      <c r="R115" s="221" t="str">
        <f>IF(Table!S42="","",Table!S42)</f>
        <v/>
      </c>
      <c r="S115" s="222" t="str">
        <f>IF(Table!T42="","",Table!T42)</f>
        <v/>
      </c>
      <c r="T115" s="220" t="s">
        <v>71</v>
      </c>
      <c r="U115" s="221" t="str">
        <f>IF(Table!U42="","",Table!U42)</f>
        <v/>
      </c>
      <c r="V115" s="181">
        <f t="shared" ref="V115" si="51">IF(G115="","",SUM(IF(G115&gt;I115,1,0),IF(J115&gt;L115,1,0),IF(M115&gt;O115,1,0),IF(P115&gt;R115,1,0),IF(S115&gt;U115,1,0)))</f>
        <v>0</v>
      </c>
      <c r="W115" s="256" t="s">
        <v>71</v>
      </c>
      <c r="X115" s="144">
        <f t="shared" ref="X115" si="52">IF(G115="","",SUM(IF(G115&lt;I115,1,0),IF(J115&lt;L115,1,0),IF(M115&lt;O115,1,0),IF(P115&lt;R115,1,0),IF(S115&lt;U115,1,0)))</f>
        <v>3</v>
      </c>
      <c r="Y115" s="145">
        <f>IF($V115="","",IF(V115&gt;X115,Y114+1,Y114))</f>
        <v>0</v>
      </c>
      <c r="Z115" s="146" t="s">
        <v>71</v>
      </c>
      <c r="AA115" s="147">
        <f>IF(X115="","",IF(X115&gt;V115,AA114+1,AA114))</f>
        <v>2</v>
      </c>
      <c r="AB115" s="129"/>
      <c r="AE115" s="148">
        <f t="shared" ref="AE115" si="53">IF(AND($G115&lt;11,$I115&lt;11),"",IF(AND($G115&gt;$I115,$G115-$I115&gt;=2),1,0))</f>
        <v>0</v>
      </c>
      <c r="AF115" s="149">
        <f>IF($AE115="","",IF($AE115=1,0,1))</f>
        <v>1</v>
      </c>
      <c r="AG115" s="148">
        <f>IF(AND($J115&lt;11,$L115&lt;11),"",IF(AND($J115&gt;$L115,$J115-$L115&gt;=2),1,0))</f>
        <v>0</v>
      </c>
      <c r="AH115" s="150">
        <f>IF($AG115="","",IF($AG115=1,0,1))</f>
        <v>1</v>
      </c>
      <c r="AI115" s="151">
        <f t="shared" ref="AI115:AI119" si="54">IF(AND($M115&lt;11,$O115&lt;11),"",IF(AND($M115&gt;$O115,$M115-$O115&gt;=2),1,0))</f>
        <v>0</v>
      </c>
      <c r="AJ115" s="149">
        <f t="shared" ref="AJ115:AJ119" si="55">IF($AI115="","",IF($AI115=1,0,1))</f>
        <v>1</v>
      </c>
      <c r="AK115" s="148" t="e">
        <f t="shared" ref="AK115:AK119" si="56">IF(AND($P115&lt;11,$R115&lt;11),"",IF(AND($P115&gt;$R115,$P115-$R115&gt;=2),1,0))</f>
        <v>#VALUE!</v>
      </c>
      <c r="AL115" s="150" t="e">
        <f t="shared" ref="AL115:AL119" si="57">IF($AK115="","",IF($AK115=1,0,1))</f>
        <v>#VALUE!</v>
      </c>
      <c r="AM115" s="151" t="e">
        <f t="shared" ref="AM115:AM119" si="58">IF(AND($S115&lt;11,$U115&lt;11),"",IF(AND($S115&gt;$U115,$S115-$U115&gt;=2),1,0))</f>
        <v>#VALUE!</v>
      </c>
      <c r="AN115" s="150" t="e">
        <f t="shared" ref="AN115:AN119" si="59">IF($AM115="","",IF($AM115=1,0,1))</f>
        <v>#VALUE!</v>
      </c>
      <c r="AO115" s="129"/>
      <c r="AP115" s="135" t="e">
        <f t="shared" ref="AP115:AP119" si="60">SUM($AE115,$AG115,$AI115,$AK115,$AM115)</f>
        <v>#VALUE!</v>
      </c>
      <c r="AQ115" s="135" t="e">
        <f t="shared" ref="AQ115:AQ119" si="61">SUM($AF115,$AH115,$AJ115,$AL115,$AN115)</f>
        <v>#VALUE!</v>
      </c>
      <c r="AR115" s="135" t="e">
        <f t="shared" ref="AR115:AR116" si="62">IF(AP115=3,1,0)</f>
        <v>#VALUE!</v>
      </c>
      <c r="AS115" s="135" t="e">
        <f t="shared" ref="AS115:AS116" si="63">IF(AQ115=3,1,0)</f>
        <v>#VALUE!</v>
      </c>
    </row>
    <row r="116" spans="1:45" s="130" customFormat="1" ht="18">
      <c r="A116" s="115"/>
      <c r="B116" s="116"/>
      <c r="C116" s="384" t="s">
        <v>91</v>
      </c>
      <c r="D116" s="247" t="str">
        <f>IF(Table!C43="","",Table!C43&amp;" "&amp;Table!D43)</f>
        <v>10 Milos RAHOVIC</v>
      </c>
      <c r="E116" s="436" t="s">
        <v>91</v>
      </c>
      <c r="F116" s="137" t="str">
        <f>IF(Table!F43="","",Table!F43&amp;" "&amp;Table!G43)</f>
        <v xml:space="preserve">1 Aulon BIVOLAKU </v>
      </c>
      <c r="G116" s="387">
        <f>IF(Table!L43="","",Table!L43)</f>
        <v>12</v>
      </c>
      <c r="H116" s="388" t="s">
        <v>71</v>
      </c>
      <c r="I116" s="389">
        <f>IF(Table!M43="","",Table!M43)</f>
        <v>10</v>
      </c>
      <c r="J116" s="387">
        <f>IF(Table!N43="","",Table!N43)</f>
        <v>8</v>
      </c>
      <c r="K116" s="388" t="s">
        <v>71</v>
      </c>
      <c r="L116" s="389">
        <f>IF(Table!O43="","",Table!O43)</f>
        <v>11</v>
      </c>
      <c r="M116" s="387">
        <f>IF(Table!P43="","",Table!P43)</f>
        <v>11</v>
      </c>
      <c r="N116" s="388" t="s">
        <v>71</v>
      </c>
      <c r="O116" s="390">
        <f>IF(Table!Q43="","",Table!Q43)</f>
        <v>5</v>
      </c>
      <c r="P116" s="391">
        <f>IF(Table!R43="","",Table!R43)</f>
        <v>9</v>
      </c>
      <c r="Q116" s="388" t="s">
        <v>71</v>
      </c>
      <c r="R116" s="390">
        <f>IF(Table!S43="","",Table!S43)</f>
        <v>11</v>
      </c>
      <c r="S116" s="391">
        <f>IF(Table!T43="","",Table!T43)</f>
        <v>8</v>
      </c>
      <c r="T116" s="388" t="s">
        <v>71</v>
      </c>
      <c r="U116" s="390">
        <f>IF(Table!U43="","",Table!U43)</f>
        <v>11</v>
      </c>
      <c r="V116" s="402">
        <f>IF(G116="","",SUM(IF(G116&gt;I116,1,0),IF(J116&gt;L116,1,0),IF(M116&gt;O116,1,0),IF(P116&gt;R116,1,0),IF(S116&gt;U116,1,0)))</f>
        <v>2</v>
      </c>
      <c r="W116" s="374" t="s">
        <v>71</v>
      </c>
      <c r="X116" s="376">
        <f>IF(G116="","",SUM(IF(G116&lt;I116,1,0),IF(J116&lt;L116,1,0),IF(M116&lt;O116,1,0),IF(P116&lt;R116,1,0),IF(S116&lt;U116,1,0)))</f>
        <v>3</v>
      </c>
      <c r="Y116" s="378">
        <f>IF(V116="","",IF(V116&gt;X116,Y115+1,Y115))</f>
        <v>0</v>
      </c>
      <c r="Z116" s="380"/>
      <c r="AA116" s="382">
        <f>IF(X116="","",IF(X116&gt;V116,AA115+1,AA115))</f>
        <v>3</v>
      </c>
      <c r="AB116" s="129"/>
      <c r="AE116" s="372">
        <f>IF(AND($G116&lt;11,$I116&lt;11),"",IF(AND($G116&gt;$I116,$G116-$I116&gt;=2),1,0))</f>
        <v>1</v>
      </c>
      <c r="AF116" s="370">
        <f>IF($AE116="","",IF($AE116=1,0,1))</f>
        <v>0</v>
      </c>
      <c r="AG116" s="372">
        <f>IF(AND($J116&lt;11,$L116&lt;11),"",IF(AND($J116&gt;$L116,$J116-$L116&gt;=2),1,0))</f>
        <v>0</v>
      </c>
      <c r="AH116" s="370">
        <f>IF($AG116="","",IF($AG116=1,0,1))</f>
        <v>1</v>
      </c>
      <c r="AI116" s="372">
        <f t="shared" si="54"/>
        <v>1</v>
      </c>
      <c r="AJ116" s="370">
        <f t="shared" si="55"/>
        <v>0</v>
      </c>
      <c r="AK116" s="372">
        <f t="shared" si="56"/>
        <v>0</v>
      </c>
      <c r="AL116" s="370">
        <f t="shared" si="57"/>
        <v>1</v>
      </c>
      <c r="AM116" s="372">
        <f t="shared" si="58"/>
        <v>0</v>
      </c>
      <c r="AN116" s="370">
        <f t="shared" si="59"/>
        <v>1</v>
      </c>
      <c r="AO116" s="129"/>
      <c r="AP116" s="354">
        <f t="shared" si="60"/>
        <v>2</v>
      </c>
      <c r="AQ116" s="354">
        <f t="shared" si="61"/>
        <v>3</v>
      </c>
      <c r="AR116" s="354">
        <f t="shared" si="62"/>
        <v>0</v>
      </c>
      <c r="AS116" s="354">
        <f t="shared" si="63"/>
        <v>1</v>
      </c>
    </row>
    <row r="117" spans="1:45" s="130" customFormat="1" ht="18">
      <c r="A117" s="115"/>
      <c r="B117" s="116"/>
      <c r="C117" s="385"/>
      <c r="D117" s="248" t="str">
        <f>IF(Table!C44="","",Table!C44&amp;" "&amp;Table!D44)</f>
        <v>9 Elvin Cokovic</v>
      </c>
      <c r="E117" s="437"/>
      <c r="F117" s="233" t="str">
        <f>IF(Table!F44="","",Table!F44&amp;" "&amp;Table!G44)</f>
        <v>2 Fatih KARABAXHAKU</v>
      </c>
      <c r="G117" s="387"/>
      <c r="H117" s="388"/>
      <c r="I117" s="389"/>
      <c r="J117" s="387"/>
      <c r="K117" s="388"/>
      <c r="L117" s="389"/>
      <c r="M117" s="387"/>
      <c r="N117" s="388"/>
      <c r="O117" s="390"/>
      <c r="P117" s="391"/>
      <c r="Q117" s="388"/>
      <c r="R117" s="390"/>
      <c r="S117" s="391"/>
      <c r="T117" s="388"/>
      <c r="U117" s="390"/>
      <c r="V117" s="439"/>
      <c r="W117" s="375"/>
      <c r="X117" s="377"/>
      <c r="Y117" s="379"/>
      <c r="Z117" s="381"/>
      <c r="AA117" s="383"/>
      <c r="AB117" s="129"/>
      <c r="AE117" s="373"/>
      <c r="AF117" s="371"/>
      <c r="AG117" s="373"/>
      <c r="AH117" s="371"/>
      <c r="AI117" s="373"/>
      <c r="AJ117" s="371"/>
      <c r="AK117" s="373"/>
      <c r="AL117" s="371"/>
      <c r="AM117" s="373"/>
      <c r="AN117" s="371"/>
      <c r="AO117" s="129"/>
      <c r="AP117" s="355"/>
      <c r="AQ117" s="355"/>
      <c r="AR117" s="355"/>
      <c r="AS117" s="355"/>
    </row>
    <row r="118" spans="1:45" s="130" customFormat="1" ht="18.75" customHeight="1">
      <c r="A118" s="115"/>
      <c r="B118" s="116"/>
      <c r="C118" s="217" t="s">
        <v>0</v>
      </c>
      <c r="D118" s="246" t="str">
        <f>IF(Table!C45="","",Table!C45&amp;" "&amp;Table!D45)</f>
        <v>10 Milos RAHOVIC</v>
      </c>
      <c r="E118" s="181" t="s">
        <v>11</v>
      </c>
      <c r="F118" s="188" t="str">
        <f>IF(Table!F45="","",Table!F45&amp;" "&amp;Table!G45)</f>
        <v>2 Fatih KARABAXHAKU</v>
      </c>
      <c r="G118" s="219" t="str">
        <f>IF(Table!L45="","",Table!L45)</f>
        <v/>
      </c>
      <c r="H118" s="220" t="s">
        <v>71</v>
      </c>
      <c r="I118" s="223" t="str">
        <f>IF(Table!M45="","",Table!M45)</f>
        <v/>
      </c>
      <c r="J118" s="219" t="str">
        <f>IF(Table!N45="","",Table!N45)</f>
        <v/>
      </c>
      <c r="K118" s="220" t="s">
        <v>71</v>
      </c>
      <c r="L118" s="223" t="str">
        <f>IF(Table!O45="","",Table!O45)</f>
        <v/>
      </c>
      <c r="M118" s="219" t="str">
        <f>IF(Table!P45="","",Table!P45)</f>
        <v/>
      </c>
      <c r="N118" s="220" t="s">
        <v>71</v>
      </c>
      <c r="O118" s="221" t="str">
        <f>IF(Table!Q45="","",Table!Q45)</f>
        <v/>
      </c>
      <c r="P118" s="222" t="str">
        <f>IF(Table!R45="","",Table!R45)</f>
        <v/>
      </c>
      <c r="Q118" s="220" t="s">
        <v>71</v>
      </c>
      <c r="R118" s="221" t="str">
        <f>IF(Table!S45="","",Table!S45)</f>
        <v/>
      </c>
      <c r="S118" s="222" t="str">
        <f>IF(Table!T45="","",Table!T45)</f>
        <v/>
      </c>
      <c r="T118" s="220" t="s">
        <v>71</v>
      </c>
      <c r="U118" s="221" t="str">
        <f>IF(Table!U45="","",Table!U45)</f>
        <v/>
      </c>
      <c r="V118" s="181" t="str">
        <f t="shared" ref="V118:V119" si="64">IF(G118="","",SUM(IF(G118&gt;I118,1,0),IF(J118&gt;L118,1,0),IF(M118&gt;O118,1,0),IF(P118&gt;R118,1,0),IF(S118&gt;U118,1,0)))</f>
        <v/>
      </c>
      <c r="W118" s="256" t="s">
        <v>71</v>
      </c>
      <c r="X118" s="144" t="str">
        <f t="shared" ref="X118:X119" si="65">IF(G118="","",SUM(IF(G118&lt;I118,1,0),IF(J118&lt;L118,1,0),IF(M118&lt;O118,1,0),IF(P118&lt;R118,1,0),IF(S118&lt;U118,1,0)))</f>
        <v/>
      </c>
      <c r="Y118" s="145" t="str">
        <f>IF(V118="","",IF(V118&gt;X118,Y116+1,Y116))</f>
        <v/>
      </c>
      <c r="Z118" s="146"/>
      <c r="AA118" s="147" t="str">
        <f>IF(V118="","",IF(X118&gt;V118,AA116+1,AA116))</f>
        <v/>
      </c>
      <c r="AB118" s="129"/>
      <c r="AE118" s="148" t="e">
        <f t="shared" ref="AE118:AE119" si="66">IF(AND($G118&lt;11,$I118&lt;11),"",IF(AND($G118&gt;$I118,$G118-$I118&gt;=2),1,0))</f>
        <v>#VALUE!</v>
      </c>
      <c r="AF118" s="149" t="e">
        <f>IF($AE118="","",IF($AE118=1,0,1))</f>
        <v>#VALUE!</v>
      </c>
      <c r="AG118" s="148" t="e">
        <f>IF(AND($J118&lt;11,$L118&lt;11),"",IF(AND($J118&gt;$L118,$J118-$L118&gt;=2),1,0))</f>
        <v>#VALUE!</v>
      </c>
      <c r="AH118" s="150" t="e">
        <f>IF($AG118="","",IF($AG118=1,0,1))</f>
        <v>#VALUE!</v>
      </c>
      <c r="AI118" s="151" t="e">
        <f t="shared" si="54"/>
        <v>#VALUE!</v>
      </c>
      <c r="AJ118" s="149" t="e">
        <f t="shared" si="55"/>
        <v>#VALUE!</v>
      </c>
      <c r="AK118" s="148" t="e">
        <f t="shared" si="56"/>
        <v>#VALUE!</v>
      </c>
      <c r="AL118" s="150" t="e">
        <f t="shared" si="57"/>
        <v>#VALUE!</v>
      </c>
      <c r="AM118" s="151" t="e">
        <f t="shared" si="58"/>
        <v>#VALUE!</v>
      </c>
      <c r="AN118" s="150" t="e">
        <f t="shared" si="59"/>
        <v>#VALUE!</v>
      </c>
      <c r="AO118" s="129"/>
      <c r="AP118" s="135" t="e">
        <f t="shared" si="60"/>
        <v>#VALUE!</v>
      </c>
      <c r="AQ118" s="135" t="e">
        <f t="shared" si="61"/>
        <v>#VALUE!</v>
      </c>
      <c r="AR118" s="135" t="e">
        <f t="shared" ref="AR118:AR119" si="67">IF(AP118=3,1,0)</f>
        <v>#VALUE!</v>
      </c>
      <c r="AS118" s="135" t="e">
        <f t="shared" ref="AS118:AS119" si="68">IF(AQ118=3,1,0)</f>
        <v>#VALUE!</v>
      </c>
    </row>
    <row r="119" spans="1:45" s="130" customFormat="1" ht="18.600000000000001" thickBot="1">
      <c r="A119" s="115"/>
      <c r="B119" s="116"/>
      <c r="C119" s="218" t="s">
        <v>1</v>
      </c>
      <c r="D119" s="249" t="str">
        <f>IF(Table!C46="","",Table!C46&amp;" "&amp;Table!D46)</f>
        <v>9 Elvin Cokovic</v>
      </c>
      <c r="E119" s="227" t="s">
        <v>10</v>
      </c>
      <c r="F119" s="154" t="str">
        <f>IF(Table!F46="","",Table!F46&amp;" "&amp;Table!G46)</f>
        <v xml:space="preserve">1 Aulon BIVOLAKU </v>
      </c>
      <c r="G119" s="159" t="str">
        <f>IF(Table!L46="","",Table!L46)</f>
        <v/>
      </c>
      <c r="H119" s="157" t="s">
        <v>71</v>
      </c>
      <c r="I119" s="160" t="str">
        <f>IF(Table!M46="","",Table!M46)</f>
        <v/>
      </c>
      <c r="J119" s="159" t="str">
        <f>IF(Table!N46="","",Table!N46)</f>
        <v/>
      </c>
      <c r="K119" s="157" t="s">
        <v>71</v>
      </c>
      <c r="L119" s="160" t="str">
        <f>IF(Table!O46="","",Table!O46)</f>
        <v/>
      </c>
      <c r="M119" s="159" t="str">
        <f>IF(Table!P46="","",Table!P46)</f>
        <v/>
      </c>
      <c r="N119" s="157" t="s">
        <v>71</v>
      </c>
      <c r="O119" s="158" t="str">
        <f>IF(Table!Q46="","",Table!Q46)</f>
        <v/>
      </c>
      <c r="P119" s="156" t="str">
        <f>IF(Table!R46="","",Table!R46)</f>
        <v/>
      </c>
      <c r="Q119" s="157" t="s">
        <v>71</v>
      </c>
      <c r="R119" s="158" t="str">
        <f>IF(Table!S46="","",Table!S46)</f>
        <v/>
      </c>
      <c r="S119" s="156" t="str">
        <f>IF(Table!T46="","",Table!T46)</f>
        <v/>
      </c>
      <c r="T119" s="157" t="s">
        <v>71</v>
      </c>
      <c r="U119" s="158" t="str">
        <f>IF(Table!U46="","",Table!U46)</f>
        <v/>
      </c>
      <c r="V119" s="181" t="str">
        <f t="shared" si="64"/>
        <v/>
      </c>
      <c r="W119" s="256" t="s">
        <v>71</v>
      </c>
      <c r="X119" s="144" t="str">
        <f t="shared" si="65"/>
        <v/>
      </c>
      <c r="Y119" s="162" t="str">
        <f>IF(V119="","",IF(V119&gt;X119,Y118+1,Y118))</f>
        <v/>
      </c>
      <c r="Z119" s="163"/>
      <c r="AA119" s="164" t="str">
        <f>IF(V119="","",IF(X119&gt;V119,AA118+1,AA118))</f>
        <v/>
      </c>
      <c r="AB119" s="129"/>
      <c r="AE119" s="148" t="e">
        <f t="shared" si="66"/>
        <v>#VALUE!</v>
      </c>
      <c r="AF119" s="149" t="e">
        <f>IF($AE119="","",IF($AE119=1,0,1))</f>
        <v>#VALUE!</v>
      </c>
      <c r="AG119" s="148" t="e">
        <f>IF(AND($J119&lt;11,$L119&lt;11),"",IF(AND($J119&gt;$L119,$J119-$L119&gt;=2),1,0))</f>
        <v>#VALUE!</v>
      </c>
      <c r="AH119" s="150" t="e">
        <f>IF($AG119="","",IF($AG119=1,0,1))</f>
        <v>#VALUE!</v>
      </c>
      <c r="AI119" s="151" t="e">
        <f t="shared" si="54"/>
        <v>#VALUE!</v>
      </c>
      <c r="AJ119" s="149" t="e">
        <f t="shared" si="55"/>
        <v>#VALUE!</v>
      </c>
      <c r="AK119" s="148" t="e">
        <f t="shared" si="56"/>
        <v>#VALUE!</v>
      </c>
      <c r="AL119" s="150" t="e">
        <f t="shared" si="57"/>
        <v>#VALUE!</v>
      </c>
      <c r="AM119" s="151" t="e">
        <f t="shared" si="58"/>
        <v>#VALUE!</v>
      </c>
      <c r="AN119" s="150" t="e">
        <f t="shared" si="59"/>
        <v>#VALUE!</v>
      </c>
      <c r="AO119" s="129"/>
      <c r="AP119" s="135" t="e">
        <f t="shared" si="60"/>
        <v>#VALUE!</v>
      </c>
      <c r="AQ119" s="135" t="e">
        <f t="shared" si="61"/>
        <v>#VALUE!</v>
      </c>
      <c r="AR119" s="135" t="e">
        <f t="shared" si="67"/>
        <v>#VALUE!</v>
      </c>
      <c r="AS119" s="135" t="e">
        <f t="shared" si="68"/>
        <v>#VALUE!</v>
      </c>
    </row>
    <row r="120" spans="1:45" ht="16.2" thickBot="1">
      <c r="H120" s="165"/>
    </row>
    <row r="121" spans="1:45" ht="15" customHeight="1">
      <c r="D121" s="356" t="s">
        <v>92</v>
      </c>
      <c r="F121" s="357" t="str">
        <f>IF(MAX(Y116:Y119)=3,D110,IF(MAX(AA116:AA119)=3,H110,""))</f>
        <v>KOSOVO</v>
      </c>
      <c r="G121" s="359" t="s">
        <v>93</v>
      </c>
      <c r="H121" s="360"/>
      <c r="I121" s="360"/>
      <c r="J121" s="360"/>
      <c r="K121" s="360"/>
      <c r="L121" s="360"/>
      <c r="M121" s="360"/>
      <c r="N121" s="360"/>
      <c r="O121" s="361"/>
      <c r="P121" s="362">
        <f>IF(F121="","",IF(F121=D110,MAX(Y114:Y119),MAX(AA114:AA119)))</f>
        <v>3</v>
      </c>
      <c r="Q121" s="363"/>
      <c r="R121" s="363"/>
      <c r="S121" s="363"/>
      <c r="T121" s="366" t="s">
        <v>71</v>
      </c>
      <c r="U121" s="363">
        <f>IF(F121="","",IF(F121=D110,MAX(AA114:AA119),MAX(Y114:Y119)))</f>
        <v>0</v>
      </c>
      <c r="V121" s="363"/>
      <c r="W121" s="363"/>
      <c r="X121" s="368"/>
      <c r="Y121" s="166"/>
      <c r="Z121" s="166"/>
      <c r="AA121" s="167"/>
    </row>
    <row r="122" spans="1:45" ht="9" customHeight="1" thickBot="1">
      <c r="D122" s="356"/>
      <c r="F122" s="358"/>
      <c r="G122" s="359"/>
      <c r="H122" s="360"/>
      <c r="I122" s="360"/>
      <c r="J122" s="360"/>
      <c r="K122" s="360"/>
      <c r="L122" s="360"/>
      <c r="M122" s="360"/>
      <c r="N122" s="360"/>
      <c r="O122" s="361"/>
      <c r="P122" s="364"/>
      <c r="Q122" s="365"/>
      <c r="R122" s="365"/>
      <c r="S122" s="365"/>
      <c r="T122" s="367"/>
      <c r="U122" s="365"/>
      <c r="V122" s="365"/>
      <c r="W122" s="365"/>
      <c r="X122" s="369"/>
      <c r="Y122" s="166"/>
      <c r="Z122" s="166"/>
      <c r="AA122" s="167"/>
    </row>
    <row r="123" spans="1:45" ht="9.6" customHeight="1" thickBot="1"/>
    <row r="124" spans="1:45" ht="16.2" thickBot="1">
      <c r="D124" s="168" t="s">
        <v>94</v>
      </c>
      <c r="E124" s="169"/>
      <c r="F124" s="170"/>
      <c r="L124" s="333" t="s">
        <v>94</v>
      </c>
      <c r="M124" s="333"/>
      <c r="N124" s="333"/>
      <c r="O124" s="333"/>
      <c r="P124" s="333"/>
      <c r="Q124" s="333"/>
      <c r="R124" s="334"/>
      <c r="S124" s="335"/>
      <c r="T124" s="336"/>
      <c r="U124" s="336"/>
      <c r="V124" s="336"/>
      <c r="W124" s="336"/>
      <c r="X124" s="336"/>
      <c r="Y124" s="336"/>
      <c r="Z124" s="336"/>
      <c r="AA124" s="337"/>
    </row>
    <row r="125" spans="1:45" ht="16.2" thickBot="1">
      <c r="D125" s="171"/>
      <c r="E125" s="107"/>
      <c r="F125" s="171"/>
      <c r="G125" s="171"/>
      <c r="H125" s="171"/>
      <c r="I125" s="171"/>
      <c r="J125" s="171"/>
      <c r="K125" s="171"/>
      <c r="L125" s="171"/>
      <c r="M125" s="171"/>
      <c r="N125" s="171"/>
      <c r="O125" s="171"/>
      <c r="P125" s="171"/>
      <c r="Q125" s="171"/>
      <c r="R125" s="171"/>
      <c r="S125" s="171"/>
      <c r="T125" s="171"/>
      <c r="U125" s="171"/>
    </row>
    <row r="126" spans="1:45" ht="16.2" thickBot="1">
      <c r="D126" s="168" t="s">
        <v>95</v>
      </c>
      <c r="E126" s="172"/>
      <c r="F126" s="170"/>
      <c r="L126" s="338" t="s">
        <v>96</v>
      </c>
      <c r="M126" s="338"/>
      <c r="N126" s="338"/>
      <c r="O126" s="338"/>
      <c r="P126" s="338"/>
      <c r="Q126" s="338"/>
      <c r="R126" s="173"/>
      <c r="S126" s="335"/>
      <c r="T126" s="336"/>
      <c r="U126" s="336"/>
      <c r="V126" s="336"/>
      <c r="W126" s="336"/>
      <c r="X126" s="336"/>
      <c r="Y126" s="336"/>
      <c r="Z126" s="336"/>
      <c r="AA126" s="337"/>
      <c r="AC126" s="165"/>
    </row>
    <row r="127" spans="1:45" ht="17.25" customHeight="1">
      <c r="H127" s="339"/>
      <c r="I127" s="339"/>
      <c r="J127" s="339"/>
      <c r="K127" s="339"/>
      <c r="L127" s="340"/>
      <c r="M127" s="340"/>
      <c r="N127" s="340"/>
      <c r="O127" s="340"/>
      <c r="P127" s="340"/>
      <c r="S127" s="341"/>
      <c r="T127" s="341"/>
      <c r="U127" s="341"/>
      <c r="V127" s="341"/>
      <c r="W127" s="341"/>
      <c r="X127" s="341"/>
      <c r="Y127" s="341"/>
      <c r="Z127" s="341"/>
      <c r="AA127" s="341"/>
    </row>
    <row r="128" spans="1:45" ht="9.75" customHeight="1" thickBot="1">
      <c r="H128" s="174"/>
      <c r="I128" s="174"/>
      <c r="J128" s="174"/>
      <c r="K128" s="174"/>
      <c r="L128" s="175"/>
      <c r="M128" s="175"/>
      <c r="N128" s="175"/>
      <c r="O128" s="175"/>
      <c r="P128" s="175"/>
      <c r="S128" s="175"/>
      <c r="T128" s="175"/>
      <c r="U128" s="175"/>
      <c r="V128" s="175"/>
      <c r="W128" s="175"/>
      <c r="X128" s="175"/>
      <c r="Y128" s="175"/>
      <c r="Z128" s="175"/>
      <c r="AA128" s="175"/>
    </row>
    <row r="129" spans="1:28" ht="30.6" customHeight="1">
      <c r="C129" s="176"/>
      <c r="D129" s="177" t="s">
        <v>97</v>
      </c>
      <c r="E129" s="176"/>
      <c r="F129" s="177" t="s">
        <v>97</v>
      </c>
      <c r="G129" s="178"/>
      <c r="H129" s="324" t="s">
        <v>98</v>
      </c>
      <c r="I129" s="325"/>
      <c r="J129" s="326" t="s">
        <v>99</v>
      </c>
      <c r="K129" s="327"/>
      <c r="L129" s="327"/>
      <c r="M129" s="327"/>
      <c r="N129" s="327"/>
      <c r="O129" s="327"/>
      <c r="P129" s="327"/>
      <c r="Q129" s="327"/>
      <c r="R129" s="327"/>
      <c r="S129" s="325"/>
      <c r="T129" s="328" t="s">
        <v>100</v>
      </c>
      <c r="U129" s="329"/>
      <c r="V129" s="329"/>
      <c r="W129" s="329"/>
      <c r="X129" s="329"/>
      <c r="Y129" s="329"/>
      <c r="Z129" s="329"/>
      <c r="AA129" s="330"/>
    </row>
    <row r="130" spans="1:28" ht="22.5" customHeight="1">
      <c r="C130" s="176"/>
      <c r="D130" s="179" t="s">
        <v>101</v>
      </c>
      <c r="E130" s="176"/>
      <c r="F130" s="179" t="s">
        <v>102</v>
      </c>
      <c r="G130" s="176"/>
      <c r="H130" s="331"/>
      <c r="I130" s="313"/>
      <c r="J130" s="311" t="s">
        <v>120</v>
      </c>
      <c r="K130" s="312"/>
      <c r="L130" s="312"/>
      <c r="M130" s="312"/>
      <c r="N130" s="312"/>
      <c r="O130" s="312"/>
      <c r="P130" s="312"/>
      <c r="Q130" s="312"/>
      <c r="R130" s="312"/>
      <c r="S130" s="313"/>
      <c r="T130" s="311"/>
      <c r="U130" s="312"/>
      <c r="V130" s="312"/>
      <c r="W130" s="312"/>
      <c r="X130" s="312"/>
      <c r="Y130" s="312"/>
      <c r="Z130" s="312"/>
      <c r="AA130" s="332"/>
    </row>
    <row r="131" spans="1:28" ht="22.5" customHeight="1" thickBot="1">
      <c r="C131" s="176"/>
      <c r="D131" s="179" t="s">
        <v>103</v>
      </c>
      <c r="E131" s="176"/>
      <c r="F131" s="179" t="s">
        <v>103</v>
      </c>
      <c r="G131" s="176"/>
      <c r="H131" s="309"/>
      <c r="I131" s="310"/>
      <c r="J131" s="311" t="s">
        <v>121</v>
      </c>
      <c r="K131" s="312"/>
      <c r="L131" s="312"/>
      <c r="M131" s="312"/>
      <c r="N131" s="312"/>
      <c r="O131" s="312"/>
      <c r="P131" s="312"/>
      <c r="Q131" s="312"/>
      <c r="R131" s="312"/>
      <c r="S131" s="313"/>
      <c r="T131" s="314"/>
      <c r="U131" s="315"/>
      <c r="V131" s="315"/>
      <c r="W131" s="315"/>
      <c r="X131" s="315"/>
      <c r="Y131" s="315"/>
      <c r="Z131" s="315"/>
      <c r="AA131" s="316"/>
    </row>
    <row r="132" spans="1:28" s="94" customFormat="1" ht="22.5" customHeight="1" thickBot="1">
      <c r="A132" s="93"/>
      <c r="C132" s="176"/>
      <c r="D132" s="180" t="s">
        <v>101</v>
      </c>
      <c r="E132" s="176"/>
      <c r="F132" s="180" t="s">
        <v>102</v>
      </c>
      <c r="G132" s="176"/>
      <c r="H132" s="317" t="s">
        <v>105</v>
      </c>
      <c r="I132" s="318"/>
      <c r="J132" s="318"/>
      <c r="K132" s="318"/>
      <c r="L132" s="318"/>
      <c r="M132" s="318"/>
      <c r="N132" s="318"/>
      <c r="O132" s="318"/>
      <c r="P132" s="318"/>
      <c r="Q132" s="318"/>
      <c r="R132" s="318"/>
      <c r="S132" s="318"/>
      <c r="T132" s="318"/>
      <c r="U132" s="318"/>
      <c r="V132" s="318"/>
      <c r="W132" s="318"/>
      <c r="X132" s="318"/>
      <c r="Y132" s="318"/>
      <c r="Z132" s="318"/>
      <c r="AA132" s="319"/>
      <c r="AB132" s="96"/>
    </row>
    <row r="133" spans="1:28" s="94" customFormat="1" ht="16.2" thickBot="1">
      <c r="A133" s="93">
        <v>1</v>
      </c>
      <c r="C133" s="95"/>
      <c r="E133" s="95"/>
      <c r="L133" s="95"/>
      <c r="AA133" s="94">
        <v>5</v>
      </c>
      <c r="AB133" s="96"/>
    </row>
    <row r="134" spans="1:28" ht="17.399999999999999" thickBot="1">
      <c r="O134" s="320" t="s">
        <v>68</v>
      </c>
      <c r="P134" s="321"/>
      <c r="Q134" s="321"/>
      <c r="R134" s="322" t="s">
        <v>69</v>
      </c>
      <c r="S134" s="322"/>
      <c r="T134" s="322"/>
      <c r="U134" s="322"/>
      <c r="V134" s="322"/>
      <c r="W134" s="322"/>
      <c r="X134" s="322"/>
      <c r="Y134" s="322"/>
      <c r="Z134" s="322"/>
      <c r="AA134" s="323"/>
    </row>
    <row r="135" spans="1:28" ht="16.2" thickBot="1">
      <c r="O135" s="425" t="s">
        <v>70</v>
      </c>
      <c r="P135" s="426"/>
      <c r="Q135" s="426"/>
      <c r="R135" s="99">
        <v>8</v>
      </c>
      <c r="S135" s="427" t="s">
        <v>106</v>
      </c>
      <c r="T135" s="427"/>
      <c r="U135" s="428">
        <v>2020</v>
      </c>
      <c r="V135" s="428"/>
      <c r="W135" s="429"/>
      <c r="X135" s="429"/>
      <c r="Y135" s="254">
        <v>11</v>
      </c>
      <c r="Z135" s="100" t="s">
        <v>71</v>
      </c>
      <c r="AA135" s="253">
        <v>15</v>
      </c>
    </row>
    <row r="136" spans="1:28" ht="17.399999999999999" customHeight="1" thickBot="1">
      <c r="F136" s="430"/>
      <c r="G136" s="430"/>
      <c r="H136" s="430"/>
      <c r="I136" s="430"/>
      <c r="J136" s="430"/>
      <c r="K136" s="430"/>
      <c r="L136" s="430"/>
      <c r="M136" s="430"/>
      <c r="O136" s="431" t="s">
        <v>72</v>
      </c>
      <c r="P136" s="432"/>
      <c r="Q136" s="432"/>
      <c r="R136" s="351" t="s">
        <v>107</v>
      </c>
      <c r="S136" s="352"/>
      <c r="T136" s="352"/>
      <c r="U136" s="352"/>
      <c r="V136" s="352"/>
      <c r="W136" s="352"/>
      <c r="X136" s="352"/>
      <c r="Y136" s="352"/>
      <c r="Z136" s="352"/>
      <c r="AA136" s="353"/>
    </row>
    <row r="137" spans="1:28" ht="17.399999999999999" customHeight="1" thickBot="1">
      <c r="F137" s="430"/>
      <c r="G137" s="430"/>
      <c r="H137" s="430"/>
      <c r="I137" s="430"/>
      <c r="J137" s="430"/>
      <c r="K137" s="430"/>
      <c r="L137" s="430"/>
      <c r="M137" s="430"/>
      <c r="O137" s="433" t="s">
        <v>73</v>
      </c>
      <c r="P137" s="434"/>
      <c r="Q137" s="434"/>
      <c r="R137" s="435" t="s">
        <v>110</v>
      </c>
      <c r="S137" s="318"/>
      <c r="T137" s="318"/>
      <c r="U137" s="318"/>
      <c r="V137" s="318"/>
      <c r="W137" s="318"/>
      <c r="X137" s="318"/>
      <c r="Y137" s="318"/>
      <c r="Z137" s="318"/>
      <c r="AA137" s="319"/>
    </row>
    <row r="138" spans="1:28" ht="18" thickBot="1">
      <c r="F138" s="348" t="s">
        <v>74</v>
      </c>
      <c r="G138" s="348"/>
      <c r="H138" s="348"/>
      <c r="I138" s="348"/>
      <c r="J138" s="348"/>
      <c r="K138" s="348"/>
      <c r="L138" s="348"/>
      <c r="M138" s="348"/>
      <c r="O138" s="349" t="s">
        <v>75</v>
      </c>
      <c r="P138" s="350"/>
      <c r="Q138" s="350"/>
      <c r="R138" s="351">
        <v>1</v>
      </c>
      <c r="S138" s="352"/>
      <c r="T138" s="352"/>
      <c r="U138" s="352"/>
      <c r="V138" s="352"/>
      <c r="W138" s="352"/>
      <c r="X138" s="352"/>
      <c r="Y138" s="352"/>
      <c r="Z138" s="352"/>
      <c r="AA138" s="353"/>
    </row>
    <row r="139" spans="1:28" ht="5.4" customHeight="1">
      <c r="D139" s="101"/>
    </row>
    <row r="140" spans="1:28" ht="12" customHeight="1">
      <c r="C140" s="423"/>
      <c r="D140" s="423"/>
      <c r="E140" s="423"/>
      <c r="F140" s="423"/>
      <c r="G140" s="423"/>
      <c r="H140" s="423"/>
      <c r="I140" s="423"/>
      <c r="J140" s="423"/>
      <c r="K140" s="423"/>
      <c r="L140" s="423"/>
      <c r="M140" s="423"/>
      <c r="N140" s="423"/>
      <c r="O140" s="423"/>
      <c r="P140" s="423"/>
      <c r="Q140" s="423"/>
      <c r="R140" s="423"/>
      <c r="S140" s="423"/>
      <c r="T140" s="423"/>
      <c r="U140" s="423"/>
      <c r="V140" s="423"/>
      <c r="W140" s="423"/>
      <c r="X140" s="423"/>
      <c r="Y140" s="423"/>
      <c r="Z140" s="423"/>
      <c r="AA140" s="423"/>
    </row>
    <row r="141" spans="1:28">
      <c r="C141" s="102"/>
      <c r="D141" s="339" t="s">
        <v>104</v>
      </c>
      <c r="E141" s="339"/>
      <c r="F141" s="339"/>
      <c r="G141" s="339"/>
      <c r="H141" s="339"/>
      <c r="I141" s="339"/>
      <c r="J141" s="339"/>
      <c r="K141" s="339"/>
      <c r="L141" s="339"/>
      <c r="M141" s="339"/>
      <c r="N141" s="339"/>
      <c r="O141" s="339"/>
      <c r="P141" s="339"/>
      <c r="Q141" s="339"/>
      <c r="R141" s="339"/>
      <c r="S141" s="339"/>
      <c r="T141" s="339"/>
      <c r="U141" s="339"/>
      <c r="V141" s="339"/>
      <c r="W141" s="339"/>
      <c r="X141" s="339"/>
      <c r="Y141" s="339"/>
      <c r="Z141" s="339"/>
      <c r="AA141" s="339"/>
    </row>
    <row r="142" spans="1:28" ht="21" thickBot="1">
      <c r="C142" s="103"/>
      <c r="D142" s="104" t="s">
        <v>76</v>
      </c>
      <c r="E142" s="103"/>
      <c r="F142" s="103"/>
      <c r="G142" s="103"/>
      <c r="H142" s="424" t="s">
        <v>77</v>
      </c>
      <c r="I142" s="424"/>
      <c r="J142" s="424"/>
      <c r="K142" s="424"/>
      <c r="L142" s="424"/>
      <c r="M142" s="424"/>
      <c r="N142" s="424"/>
      <c r="O142" s="424"/>
      <c r="P142" s="424"/>
      <c r="Q142" s="424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</row>
    <row r="143" spans="1:28" ht="21" thickBot="1">
      <c r="C143" s="103"/>
      <c r="D143" s="105" t="str">
        <f>IF(Table!B49="","",Table!B49)</f>
        <v>Team 2</v>
      </c>
      <c r="E143" s="103"/>
      <c r="F143" s="106"/>
      <c r="G143" s="107"/>
      <c r="H143" s="342" t="str">
        <f>IF(Table!E49="","",Table!E49)</f>
        <v>Team 3</v>
      </c>
      <c r="I143" s="343"/>
      <c r="J143" s="343"/>
      <c r="K143" s="343"/>
      <c r="L143" s="343"/>
      <c r="M143" s="343"/>
      <c r="N143" s="343"/>
      <c r="O143" s="343"/>
      <c r="P143" s="343"/>
      <c r="Q143" s="344"/>
      <c r="R143" s="103" t="s">
        <v>78</v>
      </c>
      <c r="S143" s="345"/>
      <c r="T143" s="346"/>
      <c r="U143" s="346"/>
      <c r="V143" s="346"/>
      <c r="W143" s="346"/>
      <c r="X143" s="346"/>
      <c r="Y143" s="346"/>
      <c r="Z143" s="346"/>
      <c r="AA143" s="347"/>
    </row>
    <row r="144" spans="1:28" ht="16.2" thickBot="1"/>
    <row r="145" spans="1:45" s="103" customFormat="1" ht="16.2" customHeight="1" thickBot="1">
      <c r="A145" s="108"/>
      <c r="B145" s="109"/>
      <c r="C145" s="405" t="s">
        <v>76</v>
      </c>
      <c r="D145" s="406"/>
      <c r="E145" s="110"/>
      <c r="F145" s="111" t="s">
        <v>77</v>
      </c>
      <c r="G145" s="438" t="s">
        <v>79</v>
      </c>
      <c r="H145" s="407"/>
      <c r="I145" s="407"/>
      <c r="J145" s="407"/>
      <c r="K145" s="407"/>
      <c r="L145" s="407"/>
      <c r="M145" s="407"/>
      <c r="N145" s="407"/>
      <c r="O145" s="407"/>
      <c r="P145" s="407"/>
      <c r="Q145" s="407"/>
      <c r="R145" s="407"/>
      <c r="S145" s="407"/>
      <c r="T145" s="407"/>
      <c r="U145" s="408"/>
      <c r="V145" s="409" t="s">
        <v>80</v>
      </c>
      <c r="W145" s="410"/>
      <c r="X145" s="411"/>
      <c r="Y145" s="415" t="s">
        <v>20</v>
      </c>
      <c r="Z145" s="416"/>
      <c r="AA145" s="417"/>
      <c r="AB145" s="112"/>
      <c r="AE145" s="394" t="s">
        <v>81</v>
      </c>
      <c r="AF145" s="395"/>
      <c r="AG145" s="395"/>
      <c r="AH145" s="395"/>
      <c r="AI145" s="395"/>
      <c r="AJ145" s="395"/>
      <c r="AK145" s="395"/>
      <c r="AL145" s="395"/>
      <c r="AM145" s="395"/>
      <c r="AN145" s="396"/>
      <c r="AO145" s="112"/>
      <c r="AP145" s="397" t="s">
        <v>82</v>
      </c>
      <c r="AQ145" s="397"/>
      <c r="AR145" s="398" t="s">
        <v>83</v>
      </c>
      <c r="AS145" s="398"/>
    </row>
    <row r="146" spans="1:45" ht="16.2" thickBot="1">
      <c r="C146" s="399" t="s">
        <v>84</v>
      </c>
      <c r="D146" s="400"/>
      <c r="E146" s="113"/>
      <c r="F146" s="114" t="s">
        <v>85</v>
      </c>
      <c r="G146" s="399" t="s">
        <v>86</v>
      </c>
      <c r="H146" s="401"/>
      <c r="I146" s="402"/>
      <c r="J146" s="399" t="s">
        <v>87</v>
      </c>
      <c r="K146" s="401"/>
      <c r="L146" s="402"/>
      <c r="M146" s="399" t="s">
        <v>88</v>
      </c>
      <c r="N146" s="401"/>
      <c r="O146" s="402"/>
      <c r="P146" s="399" t="s">
        <v>89</v>
      </c>
      <c r="Q146" s="401"/>
      <c r="R146" s="402"/>
      <c r="S146" s="399" t="s">
        <v>90</v>
      </c>
      <c r="T146" s="401"/>
      <c r="U146" s="402"/>
      <c r="V146" s="412"/>
      <c r="W146" s="413"/>
      <c r="X146" s="414"/>
      <c r="Y146" s="418"/>
      <c r="Z146" s="419"/>
      <c r="AA146" s="420"/>
      <c r="AE146" s="403" t="s">
        <v>86</v>
      </c>
      <c r="AF146" s="404"/>
      <c r="AG146" s="403" t="s">
        <v>87</v>
      </c>
      <c r="AH146" s="421"/>
      <c r="AI146" s="422" t="s">
        <v>88</v>
      </c>
      <c r="AJ146" s="404"/>
      <c r="AK146" s="403" t="s">
        <v>89</v>
      </c>
      <c r="AL146" s="421"/>
      <c r="AM146" s="422" t="s">
        <v>90</v>
      </c>
      <c r="AN146" s="421"/>
      <c r="AO146" s="96"/>
      <c r="AP146" s="397"/>
      <c r="AQ146" s="397"/>
      <c r="AR146" s="398"/>
      <c r="AS146" s="398"/>
    </row>
    <row r="147" spans="1:45" s="130" customFormat="1" ht="18">
      <c r="A147" s="115"/>
      <c r="B147" s="116"/>
      <c r="C147" s="234" t="s">
        <v>0</v>
      </c>
      <c r="D147" s="119" t="str">
        <f>IF(Table!C51="","",Table!C51&amp;" "&amp;Table!D51)</f>
        <v/>
      </c>
      <c r="E147" s="235" t="s">
        <v>10</v>
      </c>
      <c r="F147" s="119" t="str">
        <f>IF(Table!F51="","",Table!F51&amp;" "&amp;Table!G51)</f>
        <v/>
      </c>
      <c r="G147" s="230" t="str">
        <f>IF(Table!L51="","",Table!L51)</f>
        <v/>
      </c>
      <c r="H147" s="228" t="s">
        <v>71</v>
      </c>
      <c r="I147" s="229" t="str">
        <f>IF(Table!M51="","",Table!M51)</f>
        <v/>
      </c>
      <c r="J147" s="230" t="str">
        <f>IF(Table!N51="","",Table!N51)</f>
        <v/>
      </c>
      <c r="K147" s="228" t="s">
        <v>71</v>
      </c>
      <c r="L147" s="229" t="str">
        <f>IF(Table!O51="","",Table!O51)</f>
        <v/>
      </c>
      <c r="M147" s="230" t="str">
        <f>IF(Table!P51="","",Table!P51)</f>
        <v/>
      </c>
      <c r="N147" s="228" t="s">
        <v>71</v>
      </c>
      <c r="O147" s="231" t="str">
        <f>IF(Table!Q51="","",Table!Q51)</f>
        <v/>
      </c>
      <c r="P147" s="232" t="str">
        <f>IF(Table!R51="","",Table!R51)</f>
        <v/>
      </c>
      <c r="Q147" s="228" t="s">
        <v>71</v>
      </c>
      <c r="R147" s="231" t="str">
        <f>IF(Table!S51="","",Table!S51)</f>
        <v/>
      </c>
      <c r="S147" s="232" t="str">
        <f>IF(Table!T51="","",Table!T51)</f>
        <v/>
      </c>
      <c r="T147" s="228" t="s">
        <v>71</v>
      </c>
      <c r="U147" s="231" t="str">
        <f>IF(Table!U51="","",Table!U51)</f>
        <v/>
      </c>
      <c r="V147" s="117" t="str">
        <f>IF(G147="","",SUM(IF(G147&gt;I147,1,0),IF(J147&gt;L147,1,0),IF(M147&gt;O147,1,0),IF(P147&gt;R147,1,0),IF(S147&gt;U147,1,0)))</f>
        <v/>
      </c>
      <c r="W147" s="121" t="s">
        <v>71</v>
      </c>
      <c r="X147" s="125" t="str">
        <f>IF(G147="","",SUM(IF(G147&lt;I147,1,0),IF(J147&lt;L147,1,0),IF(M147&lt;O147,1,0),IF(P147&lt;R147,1,0),IF(S147&lt;U147,1,0)))</f>
        <v/>
      </c>
      <c r="Y147" s="126" t="str">
        <f>IF(AND($V147="",$X147=""),"",AR147)</f>
        <v/>
      </c>
      <c r="Z147" s="127" t="s">
        <v>71</v>
      </c>
      <c r="AA147" s="128" t="str">
        <f>IF(AND($V147="",$X147=""),"",AS147)</f>
        <v/>
      </c>
      <c r="AB147" s="129"/>
      <c r="AE147" s="131" t="e">
        <f>IF(AND($G147&lt;11,$I147&lt;11),"",IF(AND($G147&gt;$I147,$G147-$I147&gt;=2),1,0))</f>
        <v>#VALUE!</v>
      </c>
      <c r="AF147" s="132" t="e">
        <f>IF($AE147="","",IF($AE147=1,0,1))</f>
        <v>#VALUE!</v>
      </c>
      <c r="AG147" s="131" t="e">
        <f>IF(AND($J147&lt;11,$L147&lt;11),"",IF(AND($J147&gt;$L147,$J147-$L147&gt;=2),1,0))</f>
        <v>#VALUE!</v>
      </c>
      <c r="AH147" s="133" t="e">
        <f>IF($AG147="","",IF($AG147=1,0,1))</f>
        <v>#VALUE!</v>
      </c>
      <c r="AI147" s="134" t="e">
        <f>IF(AND($M147&lt;11,$O147&lt;11),"",IF(AND($M147&gt;$O147,$M147-$O147&gt;=2),1,0))</f>
        <v>#VALUE!</v>
      </c>
      <c r="AJ147" s="132" t="e">
        <f>IF($AI147="","",IF($AI147=1,0,1))</f>
        <v>#VALUE!</v>
      </c>
      <c r="AK147" s="131" t="e">
        <f>IF(AND($P147&lt;11,$R147&lt;11),"",IF(AND($P147&gt;$R147,$P147-$R147&gt;=2),1,0))</f>
        <v>#VALUE!</v>
      </c>
      <c r="AL147" s="133" t="e">
        <f>IF($AK147="","",IF($AK147=1,0,1))</f>
        <v>#VALUE!</v>
      </c>
      <c r="AM147" s="134" t="e">
        <f>IF(AND($S147&lt;11,$U147&lt;11),"",IF(AND($S147&gt;$U147,$S147-$U147&gt;=2),1,0))</f>
        <v>#VALUE!</v>
      </c>
      <c r="AN147" s="133" t="e">
        <f>IF($AM147="","",IF($AM147=1,0,1))</f>
        <v>#VALUE!</v>
      </c>
      <c r="AO147" s="129"/>
      <c r="AP147" s="135" t="e">
        <f>SUM($AE147,$AG147,$AI147,$AK147,$AM147)</f>
        <v>#VALUE!</v>
      </c>
      <c r="AQ147" s="135" t="e">
        <f>SUM($AF147,$AH147,$AJ147,$AL147,$AN147)</f>
        <v>#VALUE!</v>
      </c>
      <c r="AR147" s="135" t="e">
        <f>IF(AP147=3,1,0)</f>
        <v>#VALUE!</v>
      </c>
      <c r="AS147" s="135" t="e">
        <f>IF(AQ147=3,1,0)</f>
        <v>#VALUE!</v>
      </c>
    </row>
    <row r="148" spans="1:45" s="130" customFormat="1" ht="18">
      <c r="A148" s="115"/>
      <c r="B148" s="116"/>
      <c r="C148" s="217" t="s">
        <v>1</v>
      </c>
      <c r="D148" s="250" t="str">
        <f>IF(Table!C52="","",Table!C52&amp;" "&amp;Table!D52)</f>
        <v/>
      </c>
      <c r="E148" s="181" t="s">
        <v>11</v>
      </c>
      <c r="F148" s="250" t="str">
        <f>IF(Table!F52="","",Table!F52&amp;" "&amp;Table!G52)</f>
        <v/>
      </c>
      <c r="G148" s="239" t="str">
        <f>IF(Table!L52="","",Table!L52)</f>
        <v/>
      </c>
      <c r="H148" s="237" t="s">
        <v>71</v>
      </c>
      <c r="I148" s="238" t="str">
        <f>IF(Table!M52="","",Table!M52)</f>
        <v/>
      </c>
      <c r="J148" s="239" t="str">
        <f>IF(Table!N52="","",Table!N52)</f>
        <v/>
      </c>
      <c r="K148" s="237" t="s">
        <v>71</v>
      </c>
      <c r="L148" s="238" t="str">
        <f>IF(Table!O52="","",Table!O52)</f>
        <v/>
      </c>
      <c r="M148" s="239" t="str">
        <f>IF(Table!P52="","",Table!P52)</f>
        <v/>
      </c>
      <c r="N148" s="237" t="s">
        <v>71</v>
      </c>
      <c r="O148" s="240" t="str">
        <f>IF(Table!Q52="","",Table!Q52)</f>
        <v/>
      </c>
      <c r="P148" s="241" t="str">
        <f>IF(Table!R52="","",Table!R52)</f>
        <v/>
      </c>
      <c r="Q148" s="237" t="s">
        <v>71</v>
      </c>
      <c r="R148" s="240" t="str">
        <f>IF(Table!S52="","",Table!S52)</f>
        <v/>
      </c>
      <c r="S148" s="241" t="str">
        <f>IF(Table!T52="","",Table!T52)</f>
        <v/>
      </c>
      <c r="T148" s="237" t="s">
        <v>71</v>
      </c>
      <c r="U148" s="240" t="str">
        <f>IF(Table!U52="","",Table!U52)</f>
        <v/>
      </c>
      <c r="V148" s="136" t="str">
        <f t="shared" ref="V148" si="69">IF(G148="","",SUM(IF(G148&gt;I148,1,0),IF(J148&gt;L148,1,0),IF(M148&gt;O148,1,0),IF(P148&gt;R148,1,0),IF(S148&gt;U148,1,0)))</f>
        <v/>
      </c>
      <c r="W148" s="140" t="s">
        <v>71</v>
      </c>
      <c r="X148" s="144" t="str">
        <f t="shared" ref="X148" si="70">IF(G148="","",SUM(IF(G148&lt;I148,1,0),IF(J148&lt;L148,1,0),IF(M148&lt;O148,1,0),IF(P148&lt;R148,1,0),IF(S148&lt;U148,1,0)))</f>
        <v/>
      </c>
      <c r="Y148" s="145" t="str">
        <f>IF($V148="","",IF($AR148=1,$Y147+1,$Y147))</f>
        <v/>
      </c>
      <c r="Z148" s="146" t="s">
        <v>71</v>
      </c>
      <c r="AA148" s="147" t="str">
        <f>IF($V148="","",IF(AS148=1,$AA147+1,$AA147))</f>
        <v/>
      </c>
      <c r="AB148" s="129"/>
      <c r="AE148" s="148" t="e">
        <f t="shared" ref="AE148" si="71">IF(AND($G148&lt;11,$I148&lt;11),"",IF(AND($G148&gt;$I148,$G148-$I148&gt;=2),1,0))</f>
        <v>#VALUE!</v>
      </c>
      <c r="AF148" s="149" t="e">
        <f>IF($AE148="","",IF($AE148=1,0,1))</f>
        <v>#VALUE!</v>
      </c>
      <c r="AG148" s="148" t="e">
        <f>IF(AND($J148&lt;11,$L148&lt;11),"",IF(AND($J148&gt;$L148,$J148-$L148&gt;=2),1,0))</f>
        <v>#VALUE!</v>
      </c>
      <c r="AH148" s="150" t="e">
        <f>IF($AG148="","",IF($AG148=1,0,1))</f>
        <v>#VALUE!</v>
      </c>
      <c r="AI148" s="151" t="e">
        <f t="shared" ref="AI148:AI152" si="72">IF(AND($M148&lt;11,$O148&lt;11),"",IF(AND($M148&gt;$O148,$M148-$O148&gt;=2),1,0))</f>
        <v>#VALUE!</v>
      </c>
      <c r="AJ148" s="149" t="e">
        <f t="shared" ref="AJ148:AJ152" si="73">IF($AI148="","",IF($AI148=1,0,1))</f>
        <v>#VALUE!</v>
      </c>
      <c r="AK148" s="148" t="e">
        <f t="shared" ref="AK148:AK152" si="74">IF(AND($P148&lt;11,$R148&lt;11),"",IF(AND($P148&gt;$R148,$P148-$R148&gt;=2),1,0))</f>
        <v>#VALUE!</v>
      </c>
      <c r="AL148" s="150" t="e">
        <f t="shared" ref="AL148:AL152" si="75">IF($AK148="","",IF($AK148=1,0,1))</f>
        <v>#VALUE!</v>
      </c>
      <c r="AM148" s="151" t="e">
        <f t="shared" ref="AM148:AM152" si="76">IF(AND($S148&lt;11,$U148&lt;11),"",IF(AND($S148&gt;$U148,$S148-$U148&gt;=2),1,0))</f>
        <v>#VALUE!</v>
      </c>
      <c r="AN148" s="150" t="e">
        <f t="shared" ref="AN148:AN152" si="77">IF($AM148="","",IF($AM148=1,0,1))</f>
        <v>#VALUE!</v>
      </c>
      <c r="AO148" s="129"/>
      <c r="AP148" s="135" t="e">
        <f t="shared" ref="AP148:AP152" si="78">SUM($AE148,$AG148,$AI148,$AK148,$AM148)</f>
        <v>#VALUE!</v>
      </c>
      <c r="AQ148" s="135" t="e">
        <f t="shared" ref="AQ148:AQ152" si="79">SUM($AF148,$AH148,$AJ148,$AL148,$AN148)</f>
        <v>#VALUE!</v>
      </c>
      <c r="AR148" s="135" t="e">
        <f t="shared" ref="AR148:AR149" si="80">IF(AP148=3,1,0)</f>
        <v>#VALUE!</v>
      </c>
      <c r="AS148" s="135" t="e">
        <f t="shared" ref="AS148:AS149" si="81">IF(AQ148=3,1,0)</f>
        <v>#VALUE!</v>
      </c>
    </row>
    <row r="149" spans="1:45" s="130" customFormat="1" ht="18">
      <c r="A149" s="115"/>
      <c r="B149" s="116"/>
      <c r="C149" s="384" t="s">
        <v>91</v>
      </c>
      <c r="D149" s="138" t="str">
        <f>IF(Table!C53="","",Table!C53&amp;" "&amp;Table!D53)</f>
        <v/>
      </c>
      <c r="E149" s="436" t="s">
        <v>91</v>
      </c>
      <c r="F149" s="138" t="str">
        <f>IF(Table!F53="","",Table!F53&amp;" "&amp;Table!G53)</f>
        <v/>
      </c>
      <c r="G149" s="387" t="str">
        <f>IF(Table!L53="","",Table!L53)</f>
        <v/>
      </c>
      <c r="H149" s="388" t="s">
        <v>71</v>
      </c>
      <c r="I149" s="389" t="str">
        <f>IF(Table!M53="","",Table!M53)</f>
        <v/>
      </c>
      <c r="J149" s="387" t="str">
        <f>IF(Table!N53="","",Table!N53)</f>
        <v/>
      </c>
      <c r="K149" s="388" t="s">
        <v>71</v>
      </c>
      <c r="L149" s="389" t="str">
        <f>IF(Table!O53="","",Table!O53)</f>
        <v/>
      </c>
      <c r="M149" s="387" t="str">
        <f>IF(Table!P53="","",Table!P53)</f>
        <v/>
      </c>
      <c r="N149" s="388" t="s">
        <v>71</v>
      </c>
      <c r="O149" s="390" t="str">
        <f>IF(Table!Q53="","",Table!Q53)</f>
        <v/>
      </c>
      <c r="P149" s="391" t="str">
        <f>IF(Table!R53="","",Table!R53)</f>
        <v/>
      </c>
      <c r="Q149" s="388" t="s">
        <v>71</v>
      </c>
      <c r="R149" s="390" t="str">
        <f>IF(Table!S53="","",Table!S53)</f>
        <v/>
      </c>
      <c r="S149" s="391" t="str">
        <f>IF(Table!T53="","",Table!T53)</f>
        <v/>
      </c>
      <c r="T149" s="388" t="s">
        <v>71</v>
      </c>
      <c r="U149" s="390" t="str">
        <f>IF(Table!U53="","",Table!U53)</f>
        <v/>
      </c>
      <c r="V149" s="392" t="str">
        <f>IF(G149="","",SUM(IF(G149&gt;I149,1,0),IF(J149&gt;L149,1,0),IF(M149&gt;O149,1,0),IF(P149&gt;R149,1,0),IF(S149&gt;U149,1,0)))</f>
        <v/>
      </c>
      <c r="W149" s="374" t="s">
        <v>71</v>
      </c>
      <c r="X149" s="376" t="str">
        <f>IF(G149="","",SUM(IF(G149&lt;I149,1,0),IF(J149&lt;L149,1,0),IF(M149&lt;O149,1,0),IF(P149&lt;R149,1,0),IF(S149&lt;U149,1,0)))</f>
        <v/>
      </c>
      <c r="Y149" s="378" t="str">
        <f>IF($V149="","",IF(AR149=1,$Y148+1,$Y148))</f>
        <v/>
      </c>
      <c r="Z149" s="380" t="s">
        <v>71</v>
      </c>
      <c r="AA149" s="382" t="str">
        <f>IF($V149="","",IF(AS149=1,$AA148+1,$AA148))</f>
        <v/>
      </c>
      <c r="AB149" s="129"/>
      <c r="AE149" s="372" t="e">
        <f>IF(AND($G149&lt;11,$I149&lt;11),"",IF(AND($G149&gt;$I149,$G149-$I149&gt;=2),1,0))</f>
        <v>#VALUE!</v>
      </c>
      <c r="AF149" s="370" t="e">
        <f>IF($AE149="","",IF($AE149=1,0,1))</f>
        <v>#VALUE!</v>
      </c>
      <c r="AG149" s="372" t="e">
        <f>IF(AND($J149&lt;11,$L149&lt;11),"",IF(AND($J149&gt;$L149,$J149-$L149&gt;=2),1,0))</f>
        <v>#VALUE!</v>
      </c>
      <c r="AH149" s="370" t="e">
        <f>IF($AG149="","",IF($AG149=1,0,1))</f>
        <v>#VALUE!</v>
      </c>
      <c r="AI149" s="372" t="e">
        <f t="shared" si="72"/>
        <v>#VALUE!</v>
      </c>
      <c r="AJ149" s="370" t="e">
        <f t="shared" si="73"/>
        <v>#VALUE!</v>
      </c>
      <c r="AK149" s="372" t="e">
        <f t="shared" si="74"/>
        <v>#VALUE!</v>
      </c>
      <c r="AL149" s="370" t="e">
        <f t="shared" si="75"/>
        <v>#VALUE!</v>
      </c>
      <c r="AM149" s="372" t="e">
        <f t="shared" si="76"/>
        <v>#VALUE!</v>
      </c>
      <c r="AN149" s="370" t="e">
        <f t="shared" si="77"/>
        <v>#VALUE!</v>
      </c>
      <c r="AO149" s="129"/>
      <c r="AP149" s="354" t="e">
        <f t="shared" si="78"/>
        <v>#VALUE!</v>
      </c>
      <c r="AQ149" s="354" t="e">
        <f t="shared" si="79"/>
        <v>#VALUE!</v>
      </c>
      <c r="AR149" s="354" t="e">
        <f t="shared" si="80"/>
        <v>#VALUE!</v>
      </c>
      <c r="AS149" s="354" t="e">
        <f t="shared" si="81"/>
        <v>#VALUE!</v>
      </c>
    </row>
    <row r="150" spans="1:45" s="130" customFormat="1" ht="18">
      <c r="A150" s="115"/>
      <c r="B150" s="116"/>
      <c r="C150" s="385"/>
      <c r="D150" s="191" t="str">
        <f>IF(Table!C54="","",Table!C54&amp;" "&amp;Table!D54)</f>
        <v/>
      </c>
      <c r="E150" s="437"/>
      <c r="F150" s="191" t="str">
        <f>IF(Table!F54="","",Table!F54&amp;" "&amp;Table!G54)</f>
        <v/>
      </c>
      <c r="G150" s="387"/>
      <c r="H150" s="388"/>
      <c r="I150" s="389"/>
      <c r="J150" s="387"/>
      <c r="K150" s="388"/>
      <c r="L150" s="389"/>
      <c r="M150" s="387"/>
      <c r="N150" s="388"/>
      <c r="O150" s="390"/>
      <c r="P150" s="391"/>
      <c r="Q150" s="388"/>
      <c r="R150" s="390"/>
      <c r="S150" s="391"/>
      <c r="T150" s="388"/>
      <c r="U150" s="390"/>
      <c r="V150" s="393"/>
      <c r="W150" s="375"/>
      <c r="X150" s="377"/>
      <c r="Y150" s="379"/>
      <c r="Z150" s="381"/>
      <c r="AA150" s="383"/>
      <c r="AB150" s="129"/>
      <c r="AE150" s="373"/>
      <c r="AF150" s="371"/>
      <c r="AG150" s="373"/>
      <c r="AH150" s="371"/>
      <c r="AI150" s="373"/>
      <c r="AJ150" s="371"/>
      <c r="AK150" s="373"/>
      <c r="AL150" s="371"/>
      <c r="AM150" s="373"/>
      <c r="AN150" s="371"/>
      <c r="AO150" s="129"/>
      <c r="AP150" s="355"/>
      <c r="AQ150" s="355"/>
      <c r="AR150" s="355"/>
      <c r="AS150" s="355"/>
    </row>
    <row r="151" spans="1:45" s="130" customFormat="1" ht="18.75" customHeight="1">
      <c r="A151" s="115"/>
      <c r="B151" s="116"/>
      <c r="C151" s="217" t="s">
        <v>0</v>
      </c>
      <c r="D151" s="250" t="str">
        <f>IF(Table!C55="","",Table!C55&amp;" "&amp;Table!D55)</f>
        <v/>
      </c>
      <c r="E151" s="181" t="s">
        <v>11</v>
      </c>
      <c r="F151" s="250" t="str">
        <f>IF(Table!F55="","",Table!F55&amp;" "&amp;Table!G55)</f>
        <v/>
      </c>
      <c r="G151" s="239" t="str">
        <f>IF(Table!L55="","",Table!L55)</f>
        <v/>
      </c>
      <c r="H151" s="237" t="s">
        <v>71</v>
      </c>
      <c r="I151" s="238" t="str">
        <f>IF(Table!M55="","",Table!M55)</f>
        <v/>
      </c>
      <c r="J151" s="239" t="str">
        <f>IF(Table!N55="","",Table!N55)</f>
        <v/>
      </c>
      <c r="K151" s="237" t="s">
        <v>71</v>
      </c>
      <c r="L151" s="238" t="str">
        <f>IF(Table!O55="","",Table!O55)</f>
        <v/>
      </c>
      <c r="M151" s="239" t="str">
        <f>IF(Table!P55="","",Table!P55)</f>
        <v/>
      </c>
      <c r="N151" s="237" t="s">
        <v>71</v>
      </c>
      <c r="O151" s="240" t="str">
        <f>IF(Table!Q55="","",Table!Q55)</f>
        <v/>
      </c>
      <c r="P151" s="241" t="str">
        <f>IF(Table!R55="","",Table!R55)</f>
        <v/>
      </c>
      <c r="Q151" s="237" t="s">
        <v>71</v>
      </c>
      <c r="R151" s="240" t="str">
        <f>IF(Table!S55="","",Table!S55)</f>
        <v/>
      </c>
      <c r="S151" s="241" t="str">
        <f>IF(Table!T55="","",Table!T55)</f>
        <v/>
      </c>
      <c r="T151" s="237" t="s">
        <v>71</v>
      </c>
      <c r="U151" s="240" t="str">
        <f>IF(Table!U55="","",Table!U55)</f>
        <v/>
      </c>
      <c r="V151" s="136" t="str">
        <f t="shared" ref="V151:V152" si="82">IF(G151="","",SUM(IF(G151&gt;I151,1,0),IF(J151&gt;L151,1,0),IF(M151&gt;O151,1,0),IF(P151&gt;R151,1,0),IF(S151&gt;U151,1,0)))</f>
        <v/>
      </c>
      <c r="W151" s="140" t="s">
        <v>71</v>
      </c>
      <c r="X151" s="144" t="str">
        <f t="shared" ref="X151:X152" si="83">IF(G151="","",SUM(IF(G151&lt;I151,1,0),IF(J151&lt;L151,1,0),IF(M151&lt;O151,1,0),IF(P151&lt;R151,1,0),IF(S151&lt;U151,1,0)))</f>
        <v/>
      </c>
      <c r="Y151" s="145" t="str">
        <f>IF($V151="","",IF(AR151=1,$Y149+1,$Y149))</f>
        <v/>
      </c>
      <c r="Z151" s="146" t="s">
        <v>71</v>
      </c>
      <c r="AA151" s="147" t="str">
        <f>IF($V151="","",IF(AS151=1,$AA149+1,$AA149))</f>
        <v/>
      </c>
      <c r="AB151" s="129"/>
      <c r="AE151" s="148" t="e">
        <f t="shared" ref="AE151:AE152" si="84">IF(AND($G151&lt;11,$I151&lt;11),"",IF(AND($G151&gt;$I151,$G151-$I151&gt;=2),1,0))</f>
        <v>#VALUE!</v>
      </c>
      <c r="AF151" s="149" t="e">
        <f>IF($AE151="","",IF($AE151=1,0,1))</f>
        <v>#VALUE!</v>
      </c>
      <c r="AG151" s="148" t="e">
        <f>IF(AND($J151&lt;11,$L151&lt;11),"",IF(AND($J151&gt;$L151,$J151-$L151&gt;=2),1,0))</f>
        <v>#VALUE!</v>
      </c>
      <c r="AH151" s="150" t="e">
        <f>IF($AG151="","",IF($AG151=1,0,1))</f>
        <v>#VALUE!</v>
      </c>
      <c r="AI151" s="151" t="e">
        <f t="shared" si="72"/>
        <v>#VALUE!</v>
      </c>
      <c r="AJ151" s="149" t="e">
        <f t="shared" si="73"/>
        <v>#VALUE!</v>
      </c>
      <c r="AK151" s="148" t="e">
        <f t="shared" si="74"/>
        <v>#VALUE!</v>
      </c>
      <c r="AL151" s="150" t="e">
        <f t="shared" si="75"/>
        <v>#VALUE!</v>
      </c>
      <c r="AM151" s="151" t="e">
        <f t="shared" si="76"/>
        <v>#VALUE!</v>
      </c>
      <c r="AN151" s="150" t="e">
        <f t="shared" si="77"/>
        <v>#VALUE!</v>
      </c>
      <c r="AO151" s="129"/>
      <c r="AP151" s="135" t="e">
        <f t="shared" si="78"/>
        <v>#VALUE!</v>
      </c>
      <c r="AQ151" s="135" t="e">
        <f t="shared" si="79"/>
        <v>#VALUE!</v>
      </c>
      <c r="AR151" s="135" t="e">
        <f t="shared" ref="AR151:AR152" si="85">IF(AP151=3,1,0)</f>
        <v>#VALUE!</v>
      </c>
      <c r="AS151" s="135" t="e">
        <f t="shared" ref="AS151:AS152" si="86">IF(AQ151=3,1,0)</f>
        <v>#VALUE!</v>
      </c>
    </row>
    <row r="152" spans="1:45" s="130" customFormat="1" ht="18.600000000000001" thickBot="1">
      <c r="A152" s="115"/>
      <c r="B152" s="116"/>
      <c r="C152" s="242" t="s">
        <v>1</v>
      </c>
      <c r="D152" s="155" t="str">
        <f>IF(Table!C56="","",Table!C56&amp;" "&amp;Table!D56)</f>
        <v/>
      </c>
      <c r="E152" s="243" t="s">
        <v>10</v>
      </c>
      <c r="F152" s="155" t="str">
        <f>IF(Table!F56="","",Table!F56&amp;" "&amp;Table!G56)</f>
        <v/>
      </c>
      <c r="G152" s="159" t="str">
        <f>IF(Table!L56="","",Table!L56)</f>
        <v/>
      </c>
      <c r="H152" s="157" t="s">
        <v>71</v>
      </c>
      <c r="I152" s="160" t="str">
        <f>IF(Table!M56="","",Table!M56)</f>
        <v/>
      </c>
      <c r="J152" s="159" t="str">
        <f>IF(Table!N56="","",Table!N56)</f>
        <v/>
      </c>
      <c r="K152" s="157" t="s">
        <v>71</v>
      </c>
      <c r="L152" s="160" t="str">
        <f>IF(Table!O56="","",Table!O56)</f>
        <v/>
      </c>
      <c r="M152" s="159" t="str">
        <f>IF(Table!P56="","",Table!P56)</f>
        <v/>
      </c>
      <c r="N152" s="157" t="s">
        <v>71</v>
      </c>
      <c r="O152" s="158" t="str">
        <f>IF(Table!Q56="","",Table!Q56)</f>
        <v/>
      </c>
      <c r="P152" s="156" t="str">
        <f>IF(Table!R56="","",Table!R56)</f>
        <v/>
      </c>
      <c r="Q152" s="157" t="s">
        <v>71</v>
      </c>
      <c r="R152" s="158" t="str">
        <f>IF(Table!S56="","",Table!S56)</f>
        <v/>
      </c>
      <c r="S152" s="156" t="str">
        <f>IF(Table!T56="","",Table!T56)</f>
        <v/>
      </c>
      <c r="T152" s="157" t="s">
        <v>71</v>
      </c>
      <c r="U152" s="158" t="str">
        <f>IF(Table!U56="","",Table!U56)</f>
        <v/>
      </c>
      <c r="V152" s="153" t="str">
        <f t="shared" si="82"/>
        <v/>
      </c>
      <c r="W152" s="157" t="s">
        <v>71</v>
      </c>
      <c r="X152" s="161" t="str">
        <f t="shared" si="83"/>
        <v/>
      </c>
      <c r="Y152" s="162" t="str">
        <f>IF($V152="","",IF(AR152=1,$Y151+1,$Y151))</f>
        <v/>
      </c>
      <c r="Z152" s="163" t="s">
        <v>71</v>
      </c>
      <c r="AA152" s="164" t="str">
        <f>IF($V152="","",IF(AS152=1,$AA151+1,$AA151))</f>
        <v/>
      </c>
      <c r="AB152" s="129"/>
      <c r="AE152" s="148" t="e">
        <f t="shared" si="84"/>
        <v>#VALUE!</v>
      </c>
      <c r="AF152" s="149" t="e">
        <f>IF($AE152="","",IF($AE152=1,0,1))</f>
        <v>#VALUE!</v>
      </c>
      <c r="AG152" s="148" t="e">
        <f>IF(AND($J152&lt;11,$L152&lt;11),"",IF(AND($J152&gt;$L152,$J152-$L152&gt;=2),1,0))</f>
        <v>#VALUE!</v>
      </c>
      <c r="AH152" s="150" t="e">
        <f>IF($AG152="","",IF($AG152=1,0,1))</f>
        <v>#VALUE!</v>
      </c>
      <c r="AI152" s="151" t="e">
        <f t="shared" si="72"/>
        <v>#VALUE!</v>
      </c>
      <c r="AJ152" s="149" t="e">
        <f t="shared" si="73"/>
        <v>#VALUE!</v>
      </c>
      <c r="AK152" s="148" t="e">
        <f t="shared" si="74"/>
        <v>#VALUE!</v>
      </c>
      <c r="AL152" s="150" t="e">
        <f t="shared" si="75"/>
        <v>#VALUE!</v>
      </c>
      <c r="AM152" s="151" t="e">
        <f t="shared" si="76"/>
        <v>#VALUE!</v>
      </c>
      <c r="AN152" s="150" t="e">
        <f t="shared" si="77"/>
        <v>#VALUE!</v>
      </c>
      <c r="AO152" s="129"/>
      <c r="AP152" s="135" t="e">
        <f t="shared" si="78"/>
        <v>#VALUE!</v>
      </c>
      <c r="AQ152" s="135" t="e">
        <f t="shared" si="79"/>
        <v>#VALUE!</v>
      </c>
      <c r="AR152" s="135" t="e">
        <f t="shared" si="85"/>
        <v>#VALUE!</v>
      </c>
      <c r="AS152" s="135" t="e">
        <f t="shared" si="86"/>
        <v>#VALUE!</v>
      </c>
    </row>
    <row r="153" spans="1:45" ht="16.2" thickBot="1">
      <c r="H153" s="165"/>
    </row>
    <row r="154" spans="1:45" ht="15" customHeight="1">
      <c r="D154" s="356" t="s">
        <v>92</v>
      </c>
      <c r="F154" s="357" t="str">
        <f>IF(MAX(Y149:Y152)=3,D143,IF(MAX(AA149:AA152)=3,H143,""))</f>
        <v/>
      </c>
      <c r="G154" s="359" t="s">
        <v>93</v>
      </c>
      <c r="H154" s="360"/>
      <c r="I154" s="360"/>
      <c r="J154" s="360"/>
      <c r="K154" s="360"/>
      <c r="L154" s="360"/>
      <c r="M154" s="360"/>
      <c r="N154" s="360"/>
      <c r="O154" s="361"/>
      <c r="P154" s="362" t="str">
        <f>IF(F154="","",IF(F154=D143,MAX(Y147:Y152),MAX(AA147:AA152)))</f>
        <v/>
      </c>
      <c r="Q154" s="363"/>
      <c r="R154" s="363"/>
      <c r="S154" s="363"/>
      <c r="T154" s="366" t="s">
        <v>71</v>
      </c>
      <c r="U154" s="363" t="str">
        <f>IF(F154="","",IF(F154=D143,MAX(AA147:AA152),MAX(Y147:Y152)))</f>
        <v/>
      </c>
      <c r="V154" s="363"/>
      <c r="W154" s="363"/>
      <c r="X154" s="368"/>
      <c r="Y154" s="166"/>
      <c r="Z154" s="166"/>
      <c r="AA154" s="167"/>
    </row>
    <row r="155" spans="1:45" ht="9" customHeight="1" thickBot="1">
      <c r="D155" s="356"/>
      <c r="F155" s="358"/>
      <c r="G155" s="359"/>
      <c r="H155" s="360"/>
      <c r="I155" s="360"/>
      <c r="J155" s="360"/>
      <c r="K155" s="360"/>
      <c r="L155" s="360"/>
      <c r="M155" s="360"/>
      <c r="N155" s="360"/>
      <c r="O155" s="361"/>
      <c r="P155" s="364"/>
      <c r="Q155" s="365"/>
      <c r="R155" s="365"/>
      <c r="S155" s="365"/>
      <c r="T155" s="367"/>
      <c r="U155" s="365"/>
      <c r="V155" s="365"/>
      <c r="W155" s="365"/>
      <c r="X155" s="369"/>
      <c r="Y155" s="166"/>
      <c r="Z155" s="166"/>
      <c r="AA155" s="167"/>
    </row>
    <row r="156" spans="1:45" ht="9.6" customHeight="1" thickBot="1"/>
    <row r="157" spans="1:45" ht="16.2" thickBot="1">
      <c r="D157" s="168" t="s">
        <v>94</v>
      </c>
      <c r="E157" s="169"/>
      <c r="F157" s="170"/>
      <c r="L157" s="333" t="s">
        <v>94</v>
      </c>
      <c r="M157" s="333"/>
      <c r="N157" s="333"/>
      <c r="O157" s="333"/>
      <c r="P157" s="333"/>
      <c r="Q157" s="333"/>
      <c r="R157" s="334"/>
      <c r="S157" s="335"/>
      <c r="T157" s="336"/>
      <c r="U157" s="336"/>
      <c r="V157" s="336"/>
      <c r="W157" s="336"/>
      <c r="X157" s="336"/>
      <c r="Y157" s="336"/>
      <c r="Z157" s="336"/>
      <c r="AA157" s="337"/>
    </row>
    <row r="158" spans="1:45" ht="16.2" thickBot="1">
      <c r="D158" s="171"/>
      <c r="E158" s="107"/>
      <c r="F158" s="171"/>
      <c r="G158" s="171"/>
      <c r="H158" s="171"/>
      <c r="I158" s="171"/>
      <c r="J158" s="171"/>
      <c r="K158" s="171"/>
      <c r="L158" s="171"/>
      <c r="M158" s="171"/>
      <c r="N158" s="171"/>
      <c r="O158" s="171"/>
      <c r="P158" s="171"/>
      <c r="Q158" s="171"/>
      <c r="R158" s="171"/>
      <c r="S158" s="171"/>
      <c r="T158" s="171"/>
      <c r="U158" s="171"/>
    </row>
    <row r="159" spans="1:45" ht="16.2" thickBot="1">
      <c r="D159" s="168" t="s">
        <v>95</v>
      </c>
      <c r="E159" s="172"/>
      <c r="F159" s="170"/>
      <c r="L159" s="338" t="s">
        <v>96</v>
      </c>
      <c r="M159" s="338"/>
      <c r="N159" s="338"/>
      <c r="O159" s="338"/>
      <c r="P159" s="338"/>
      <c r="Q159" s="338"/>
      <c r="R159" s="173"/>
      <c r="S159" s="335"/>
      <c r="T159" s="336"/>
      <c r="U159" s="336"/>
      <c r="V159" s="336"/>
      <c r="W159" s="336"/>
      <c r="X159" s="336"/>
      <c r="Y159" s="336"/>
      <c r="Z159" s="336"/>
      <c r="AA159" s="337"/>
      <c r="AC159" s="165"/>
    </row>
    <row r="160" spans="1:45" ht="17.25" customHeight="1">
      <c r="H160" s="339"/>
      <c r="I160" s="339"/>
      <c r="J160" s="339"/>
      <c r="K160" s="339"/>
      <c r="L160" s="340"/>
      <c r="M160" s="340"/>
      <c r="N160" s="340"/>
      <c r="O160" s="340"/>
      <c r="P160" s="340"/>
      <c r="S160" s="341"/>
      <c r="T160" s="341"/>
      <c r="U160" s="341"/>
      <c r="V160" s="341"/>
      <c r="W160" s="341"/>
      <c r="X160" s="341"/>
      <c r="Y160" s="341"/>
      <c r="Z160" s="341"/>
      <c r="AA160" s="341"/>
    </row>
    <row r="161" spans="1:28" ht="9.75" customHeight="1" thickBot="1">
      <c r="H161" s="174"/>
      <c r="I161" s="174"/>
      <c r="J161" s="174"/>
      <c r="K161" s="174"/>
      <c r="L161" s="175"/>
      <c r="M161" s="175"/>
      <c r="N161" s="175"/>
      <c r="O161" s="175"/>
      <c r="P161" s="175"/>
      <c r="S161" s="175"/>
      <c r="T161" s="175"/>
      <c r="U161" s="175"/>
      <c r="V161" s="175"/>
      <c r="W161" s="175"/>
      <c r="X161" s="175"/>
      <c r="Y161" s="175"/>
      <c r="Z161" s="175"/>
      <c r="AA161" s="175"/>
    </row>
    <row r="162" spans="1:28" ht="30.6" customHeight="1">
      <c r="C162" s="176"/>
      <c r="D162" s="177" t="s">
        <v>97</v>
      </c>
      <c r="E162" s="176"/>
      <c r="F162" s="177" t="s">
        <v>97</v>
      </c>
      <c r="G162" s="178"/>
      <c r="H162" s="324" t="s">
        <v>98</v>
      </c>
      <c r="I162" s="325"/>
      <c r="J162" s="326" t="s">
        <v>99</v>
      </c>
      <c r="K162" s="327"/>
      <c r="L162" s="327"/>
      <c r="M162" s="327"/>
      <c r="N162" s="327"/>
      <c r="O162" s="327"/>
      <c r="P162" s="327"/>
      <c r="Q162" s="327"/>
      <c r="R162" s="327"/>
      <c r="S162" s="325"/>
      <c r="T162" s="328" t="s">
        <v>100</v>
      </c>
      <c r="U162" s="329"/>
      <c r="V162" s="329"/>
      <c r="W162" s="329"/>
      <c r="X162" s="329"/>
      <c r="Y162" s="329"/>
      <c r="Z162" s="329"/>
      <c r="AA162" s="330"/>
    </row>
    <row r="163" spans="1:28" ht="22.5" customHeight="1">
      <c r="C163" s="176"/>
      <c r="D163" s="179" t="s">
        <v>101</v>
      </c>
      <c r="E163" s="176"/>
      <c r="F163" s="179" t="s">
        <v>102</v>
      </c>
      <c r="G163" s="176"/>
      <c r="H163" s="331"/>
      <c r="I163" s="313"/>
      <c r="J163" s="311"/>
      <c r="K163" s="312"/>
      <c r="L163" s="312"/>
      <c r="M163" s="312"/>
      <c r="N163" s="312"/>
      <c r="O163" s="312"/>
      <c r="P163" s="312"/>
      <c r="Q163" s="312"/>
      <c r="R163" s="312"/>
      <c r="S163" s="313"/>
      <c r="T163" s="311"/>
      <c r="U163" s="312"/>
      <c r="V163" s="312"/>
      <c r="W163" s="312"/>
      <c r="X163" s="312"/>
      <c r="Y163" s="312"/>
      <c r="Z163" s="312"/>
      <c r="AA163" s="332"/>
    </row>
    <row r="164" spans="1:28" ht="22.5" customHeight="1" thickBot="1">
      <c r="C164" s="176"/>
      <c r="D164" s="179" t="s">
        <v>103</v>
      </c>
      <c r="E164" s="176"/>
      <c r="F164" s="179" t="s">
        <v>103</v>
      </c>
      <c r="G164" s="176"/>
      <c r="H164" s="309"/>
      <c r="I164" s="310"/>
      <c r="J164" s="311"/>
      <c r="K164" s="312"/>
      <c r="L164" s="312"/>
      <c r="M164" s="312"/>
      <c r="N164" s="312"/>
      <c r="O164" s="312"/>
      <c r="P164" s="312"/>
      <c r="Q164" s="312"/>
      <c r="R164" s="312"/>
      <c r="S164" s="313"/>
      <c r="T164" s="314"/>
      <c r="U164" s="315"/>
      <c r="V164" s="315"/>
      <c r="W164" s="315"/>
      <c r="X164" s="315"/>
      <c r="Y164" s="315"/>
      <c r="Z164" s="315"/>
      <c r="AA164" s="316"/>
    </row>
    <row r="165" spans="1:28" s="94" customFormat="1" ht="22.5" customHeight="1" thickBot="1">
      <c r="A165" s="93"/>
      <c r="C165" s="176"/>
      <c r="D165" s="180" t="s">
        <v>101</v>
      </c>
      <c r="E165" s="176"/>
      <c r="F165" s="180" t="s">
        <v>102</v>
      </c>
      <c r="G165" s="176"/>
      <c r="H165" s="317" t="s">
        <v>105</v>
      </c>
      <c r="I165" s="318"/>
      <c r="J165" s="318"/>
      <c r="K165" s="318"/>
      <c r="L165" s="318"/>
      <c r="M165" s="318"/>
      <c r="N165" s="318"/>
      <c r="O165" s="318"/>
      <c r="P165" s="318"/>
      <c r="Q165" s="318"/>
      <c r="R165" s="318"/>
      <c r="S165" s="318"/>
      <c r="T165" s="318"/>
      <c r="U165" s="318"/>
      <c r="V165" s="318"/>
      <c r="W165" s="318"/>
      <c r="X165" s="318"/>
      <c r="Y165" s="318"/>
      <c r="Z165" s="318"/>
      <c r="AA165" s="319"/>
      <c r="AB165" s="96"/>
    </row>
    <row r="166" spans="1:28" s="94" customFormat="1" ht="16.2" thickBot="1">
      <c r="A166" s="93">
        <v>1</v>
      </c>
      <c r="C166" s="95"/>
      <c r="E166" s="95"/>
      <c r="L166" s="95"/>
      <c r="AA166" s="94">
        <v>6</v>
      </c>
      <c r="AB166" s="96"/>
    </row>
    <row r="167" spans="1:28" ht="17.399999999999999" thickBot="1">
      <c r="O167" s="320" t="s">
        <v>68</v>
      </c>
      <c r="P167" s="321"/>
      <c r="Q167" s="321"/>
      <c r="R167" s="322" t="s">
        <v>69</v>
      </c>
      <c r="S167" s="322"/>
      <c r="T167" s="322"/>
      <c r="U167" s="322"/>
      <c r="V167" s="322"/>
      <c r="W167" s="322"/>
      <c r="X167" s="322"/>
      <c r="Y167" s="322"/>
      <c r="Z167" s="322"/>
      <c r="AA167" s="323"/>
    </row>
    <row r="168" spans="1:28" ht="16.2" thickBot="1">
      <c r="O168" s="425" t="s">
        <v>70</v>
      </c>
      <c r="P168" s="426"/>
      <c r="Q168" s="426"/>
      <c r="R168" s="99">
        <v>8</v>
      </c>
      <c r="S168" s="427" t="s">
        <v>106</v>
      </c>
      <c r="T168" s="427"/>
      <c r="U168" s="428">
        <v>2020</v>
      </c>
      <c r="V168" s="428"/>
      <c r="W168" s="429"/>
      <c r="X168" s="429"/>
      <c r="Y168" s="254">
        <v>11</v>
      </c>
      <c r="Z168" s="100" t="s">
        <v>71</v>
      </c>
      <c r="AA168" s="253">
        <v>15</v>
      </c>
    </row>
    <row r="169" spans="1:28" ht="17.399999999999999" customHeight="1" thickBot="1">
      <c r="F169" s="430"/>
      <c r="G169" s="430"/>
      <c r="H169" s="430"/>
      <c r="I169" s="430"/>
      <c r="J169" s="430"/>
      <c r="K169" s="430"/>
      <c r="L169" s="430"/>
      <c r="M169" s="430"/>
      <c r="O169" s="431" t="s">
        <v>72</v>
      </c>
      <c r="P169" s="432"/>
      <c r="Q169" s="432"/>
      <c r="R169" s="351" t="s">
        <v>122</v>
      </c>
      <c r="S169" s="352"/>
      <c r="T169" s="352"/>
      <c r="U169" s="352"/>
      <c r="V169" s="352"/>
      <c r="W169" s="352"/>
      <c r="X169" s="352"/>
      <c r="Y169" s="352"/>
      <c r="Z169" s="352"/>
      <c r="AA169" s="353"/>
    </row>
    <row r="170" spans="1:28" ht="17.399999999999999" customHeight="1" thickBot="1">
      <c r="F170" s="430"/>
      <c r="G170" s="430"/>
      <c r="H170" s="430"/>
      <c r="I170" s="430"/>
      <c r="J170" s="430"/>
      <c r="K170" s="430"/>
      <c r="L170" s="430"/>
      <c r="M170" s="430"/>
      <c r="O170" s="433" t="s">
        <v>73</v>
      </c>
      <c r="P170" s="434"/>
      <c r="Q170" s="434"/>
      <c r="R170" s="435" t="s">
        <v>109</v>
      </c>
      <c r="S170" s="318"/>
      <c r="T170" s="318"/>
      <c r="U170" s="318"/>
      <c r="V170" s="318"/>
      <c r="W170" s="318"/>
      <c r="X170" s="318"/>
      <c r="Y170" s="318"/>
      <c r="Z170" s="318"/>
      <c r="AA170" s="319"/>
    </row>
    <row r="171" spans="1:28" ht="18" thickBot="1">
      <c r="F171" s="348" t="s">
        <v>74</v>
      </c>
      <c r="G171" s="348"/>
      <c r="H171" s="348"/>
      <c r="I171" s="348"/>
      <c r="J171" s="348"/>
      <c r="K171" s="348"/>
      <c r="L171" s="348"/>
      <c r="M171" s="348"/>
      <c r="O171" s="349" t="s">
        <v>75</v>
      </c>
      <c r="P171" s="350"/>
      <c r="Q171" s="350"/>
      <c r="R171" s="351">
        <v>1</v>
      </c>
      <c r="S171" s="352"/>
      <c r="T171" s="352"/>
      <c r="U171" s="352"/>
      <c r="V171" s="352"/>
      <c r="W171" s="352"/>
      <c r="X171" s="352"/>
      <c r="Y171" s="352"/>
      <c r="Z171" s="352"/>
      <c r="AA171" s="353"/>
    </row>
    <row r="172" spans="1:28" ht="5.4" customHeight="1">
      <c r="D172" s="101"/>
    </row>
    <row r="173" spans="1:28" ht="12" customHeight="1">
      <c r="C173" s="423"/>
      <c r="D173" s="423"/>
      <c r="E173" s="423"/>
      <c r="F173" s="423"/>
      <c r="G173" s="423"/>
      <c r="H173" s="423"/>
      <c r="I173" s="423"/>
      <c r="J173" s="423"/>
      <c r="K173" s="423"/>
      <c r="L173" s="423"/>
      <c r="M173" s="423"/>
      <c r="N173" s="423"/>
      <c r="O173" s="423"/>
      <c r="P173" s="423"/>
      <c r="Q173" s="423"/>
      <c r="R173" s="423"/>
      <c r="S173" s="423"/>
      <c r="T173" s="423"/>
      <c r="U173" s="423"/>
      <c r="V173" s="423"/>
      <c r="W173" s="423"/>
      <c r="X173" s="423"/>
      <c r="Y173" s="423"/>
      <c r="Z173" s="423"/>
      <c r="AA173" s="423"/>
    </row>
    <row r="174" spans="1:28">
      <c r="C174" s="102"/>
      <c r="D174" s="339" t="s">
        <v>104</v>
      </c>
      <c r="E174" s="339"/>
      <c r="F174" s="339"/>
      <c r="G174" s="339"/>
      <c r="H174" s="339"/>
      <c r="I174" s="339"/>
      <c r="J174" s="339"/>
      <c r="K174" s="339"/>
      <c r="L174" s="339"/>
      <c r="M174" s="339"/>
      <c r="N174" s="339"/>
      <c r="O174" s="339"/>
      <c r="P174" s="339"/>
      <c r="Q174" s="339"/>
      <c r="R174" s="339"/>
      <c r="S174" s="339"/>
      <c r="T174" s="339"/>
      <c r="U174" s="339"/>
      <c r="V174" s="339"/>
      <c r="W174" s="339"/>
      <c r="X174" s="339"/>
      <c r="Y174" s="339"/>
      <c r="Z174" s="339"/>
      <c r="AA174" s="339"/>
    </row>
    <row r="175" spans="1:28" ht="21" thickBot="1">
      <c r="C175" s="103"/>
      <c r="D175" s="104" t="s">
        <v>76</v>
      </c>
      <c r="E175" s="103"/>
      <c r="F175" s="103"/>
      <c r="G175" s="103"/>
      <c r="H175" s="424" t="s">
        <v>77</v>
      </c>
      <c r="I175" s="424"/>
      <c r="J175" s="424"/>
      <c r="K175" s="424"/>
      <c r="L175" s="424"/>
      <c r="M175" s="424"/>
      <c r="N175" s="424"/>
      <c r="O175" s="424"/>
      <c r="P175" s="424"/>
      <c r="Q175" s="424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</row>
    <row r="176" spans="1:28" ht="21" thickBot="1">
      <c r="C176" s="103"/>
      <c r="D176" s="105" t="str">
        <f>IF(Table!B59="","",Table!B59)</f>
        <v>N.MACEDONIA</v>
      </c>
      <c r="E176" s="103"/>
      <c r="F176" s="106"/>
      <c r="G176" s="107"/>
      <c r="H176" s="342" t="str">
        <f>IF(Table!E59="","",Table!E59)</f>
        <v>MONTENEGRO</v>
      </c>
      <c r="I176" s="343"/>
      <c r="J176" s="343"/>
      <c r="K176" s="343"/>
      <c r="L176" s="343"/>
      <c r="M176" s="343"/>
      <c r="N176" s="343"/>
      <c r="O176" s="343"/>
      <c r="P176" s="343"/>
      <c r="Q176" s="344"/>
      <c r="R176" s="103" t="s">
        <v>78</v>
      </c>
      <c r="S176" s="345"/>
      <c r="T176" s="346"/>
      <c r="U176" s="346"/>
      <c r="V176" s="346"/>
      <c r="W176" s="346"/>
      <c r="X176" s="346"/>
      <c r="Y176" s="346"/>
      <c r="Z176" s="346"/>
      <c r="AA176" s="347"/>
    </row>
    <row r="177" spans="1:45" ht="16.2" thickBot="1"/>
    <row r="178" spans="1:45" s="103" customFormat="1" ht="16.2" customHeight="1" thickBot="1">
      <c r="A178" s="108"/>
      <c r="B178" s="109"/>
      <c r="C178" s="405" t="s">
        <v>76</v>
      </c>
      <c r="D178" s="406"/>
      <c r="E178" s="251"/>
      <c r="F178" s="111" t="s">
        <v>77</v>
      </c>
      <c r="G178" s="407" t="s">
        <v>79</v>
      </c>
      <c r="H178" s="407"/>
      <c r="I178" s="407"/>
      <c r="J178" s="407"/>
      <c r="K178" s="407"/>
      <c r="L178" s="407"/>
      <c r="M178" s="407"/>
      <c r="N178" s="407"/>
      <c r="O178" s="407"/>
      <c r="P178" s="407"/>
      <c r="Q178" s="407"/>
      <c r="R178" s="407"/>
      <c r="S178" s="407"/>
      <c r="T178" s="407"/>
      <c r="U178" s="408"/>
      <c r="V178" s="409" t="s">
        <v>80</v>
      </c>
      <c r="W178" s="410"/>
      <c r="X178" s="411"/>
      <c r="Y178" s="415" t="s">
        <v>20</v>
      </c>
      <c r="Z178" s="416"/>
      <c r="AA178" s="417"/>
      <c r="AB178" s="112"/>
      <c r="AE178" s="394" t="s">
        <v>81</v>
      </c>
      <c r="AF178" s="395"/>
      <c r="AG178" s="395"/>
      <c r="AH178" s="395"/>
      <c r="AI178" s="395"/>
      <c r="AJ178" s="395"/>
      <c r="AK178" s="395"/>
      <c r="AL178" s="395"/>
      <c r="AM178" s="395"/>
      <c r="AN178" s="396"/>
      <c r="AO178" s="112"/>
      <c r="AP178" s="397" t="s">
        <v>82</v>
      </c>
      <c r="AQ178" s="397"/>
      <c r="AR178" s="398" t="s">
        <v>83</v>
      </c>
      <c r="AS178" s="398"/>
    </row>
    <row r="179" spans="1:45" ht="16.2" thickBot="1">
      <c r="C179" s="399" t="s">
        <v>84</v>
      </c>
      <c r="D179" s="400"/>
      <c r="E179" s="252"/>
      <c r="F179" s="236" t="s">
        <v>85</v>
      </c>
      <c r="G179" s="401" t="s">
        <v>86</v>
      </c>
      <c r="H179" s="401"/>
      <c r="I179" s="402"/>
      <c r="J179" s="399" t="s">
        <v>87</v>
      </c>
      <c r="K179" s="401"/>
      <c r="L179" s="402"/>
      <c r="M179" s="399" t="s">
        <v>88</v>
      </c>
      <c r="N179" s="401"/>
      <c r="O179" s="402"/>
      <c r="P179" s="399" t="s">
        <v>89</v>
      </c>
      <c r="Q179" s="401"/>
      <c r="R179" s="402"/>
      <c r="S179" s="399" t="s">
        <v>90</v>
      </c>
      <c r="T179" s="401"/>
      <c r="U179" s="402"/>
      <c r="V179" s="412"/>
      <c r="W179" s="413"/>
      <c r="X179" s="414"/>
      <c r="Y179" s="418"/>
      <c r="Z179" s="419"/>
      <c r="AA179" s="420"/>
      <c r="AE179" s="403" t="s">
        <v>86</v>
      </c>
      <c r="AF179" s="404"/>
      <c r="AG179" s="403" t="s">
        <v>87</v>
      </c>
      <c r="AH179" s="421"/>
      <c r="AI179" s="422" t="s">
        <v>88</v>
      </c>
      <c r="AJ179" s="404"/>
      <c r="AK179" s="403" t="s">
        <v>89</v>
      </c>
      <c r="AL179" s="421"/>
      <c r="AM179" s="422" t="s">
        <v>90</v>
      </c>
      <c r="AN179" s="421"/>
      <c r="AO179" s="96"/>
      <c r="AP179" s="397"/>
      <c r="AQ179" s="397"/>
      <c r="AR179" s="398"/>
      <c r="AS179" s="398"/>
    </row>
    <row r="180" spans="1:45" s="130" customFormat="1" ht="18">
      <c r="A180" s="115"/>
      <c r="B180" s="116"/>
      <c r="C180" s="117" t="s">
        <v>0</v>
      </c>
      <c r="D180" s="119" t="str">
        <f>IF(Table!C61="","",Table!C61&amp;" "&amp;Table!D61)</f>
        <v>17 Daniel GLAVEVSKI ZHOU</v>
      </c>
      <c r="E180" s="136" t="s">
        <v>10</v>
      </c>
      <c r="F180" s="250" t="str">
        <f>IF(Table!F61="","",Table!F61&amp;" "&amp;Table!G61)</f>
        <v>9 Elvin Cokovic</v>
      </c>
      <c r="G180" s="230">
        <f>IF(Table!L61="","",Table!L61)</f>
        <v>8</v>
      </c>
      <c r="H180" s="228" t="s">
        <v>71</v>
      </c>
      <c r="I180" s="229">
        <f>IF(Table!M61="","",Table!M61)</f>
        <v>11</v>
      </c>
      <c r="J180" s="230">
        <f>IF(Table!N61="","",Table!N61)</f>
        <v>12</v>
      </c>
      <c r="K180" s="228" t="s">
        <v>71</v>
      </c>
      <c r="L180" s="229">
        <f>IF(Table!O61="","",Table!O61)</f>
        <v>10</v>
      </c>
      <c r="M180" s="230">
        <f>IF(Table!P61="","",Table!P61)</f>
        <v>11</v>
      </c>
      <c r="N180" s="228" t="s">
        <v>71</v>
      </c>
      <c r="O180" s="231">
        <f>IF(Table!Q61="","",Table!Q61)</f>
        <v>5</v>
      </c>
      <c r="P180" s="232">
        <f>IF(Table!R61="","",Table!R61)</f>
        <v>11</v>
      </c>
      <c r="Q180" s="228" t="s">
        <v>71</v>
      </c>
      <c r="R180" s="231">
        <f>IF(Table!S61="","",Table!S61)</f>
        <v>5</v>
      </c>
      <c r="S180" s="232" t="str">
        <f>IF(Table!T61="","",Table!T61)</f>
        <v/>
      </c>
      <c r="T180" s="228" t="s">
        <v>71</v>
      </c>
      <c r="U180" s="231" t="str">
        <f>IF(Table!U61="","",Table!U61)</f>
        <v/>
      </c>
      <c r="V180" s="117">
        <f>IF(G180="","",SUM(IF(G180&gt;I180,1,0),IF(J180&gt;L180,1,0),IF(M180&gt;O180,1,0),IF(P180&gt;R180,1,0),IF(S180&gt;U180,1,0)))</f>
        <v>3</v>
      </c>
      <c r="W180" s="121" t="s">
        <v>71</v>
      </c>
      <c r="X180" s="125">
        <f>IF(G180="","",SUM(IF(G180&lt;I180,1,0),IF(J180&lt;L180,1,0),IF(M180&lt;O180,1,0),IF(P180&lt;R180,1,0),IF(S180&lt;U180,1,0)))</f>
        <v>1</v>
      </c>
      <c r="Y180" s="126">
        <f>IF(AND($V180="",$X180=""),"",IF(V180&gt;X180,1,0))</f>
        <v>1</v>
      </c>
      <c r="Z180" s="127" t="s">
        <v>71</v>
      </c>
      <c r="AA180" s="128">
        <f>IF(AND($V180="",$X180=""),"",IF(V180&gt;X180,0,1))</f>
        <v>0</v>
      </c>
      <c r="AB180" s="129"/>
      <c r="AE180" s="131">
        <f>IF(AND($G180&lt;11,$I180&lt;11),"",IF(AND($G180&gt;$I180,$G180-$I180&gt;=2),1,0))</f>
        <v>0</v>
      </c>
      <c r="AF180" s="132">
        <f>IF($AE180="","",IF($AE180=1,0,1))</f>
        <v>1</v>
      </c>
      <c r="AG180" s="131">
        <f>IF(AND($J180&lt;11,$L180&lt;11),"",IF(AND($J180&gt;$L180,$J180-$L180&gt;=2),1,0))</f>
        <v>1</v>
      </c>
      <c r="AH180" s="133">
        <f>IF($AG180="","",IF($AG180=1,0,1))</f>
        <v>0</v>
      </c>
      <c r="AI180" s="134">
        <f>IF(AND($M180&lt;11,$O180&lt;11),"",IF(AND($M180&gt;$O180,$M180-$O180&gt;=2),1,0))</f>
        <v>1</v>
      </c>
      <c r="AJ180" s="132">
        <f>IF($AI180="","",IF($AI180=1,0,1))</f>
        <v>0</v>
      </c>
      <c r="AK180" s="131">
        <f>IF(AND($P180&lt;11,$R180&lt;11),"",IF(AND($P180&gt;$R180,$P180-$R180&gt;=2),1,0))</f>
        <v>1</v>
      </c>
      <c r="AL180" s="133">
        <f>IF($AK180="","",IF($AK180=1,0,1))</f>
        <v>0</v>
      </c>
      <c r="AM180" s="134" t="e">
        <f>IF(AND($S180&lt;11,$U180&lt;11),"",IF(AND($S180&gt;$U180,$S180-$U180&gt;=2),1,0))</f>
        <v>#VALUE!</v>
      </c>
      <c r="AN180" s="133" t="e">
        <f>IF($AM180="","",IF($AM180=1,0,1))</f>
        <v>#VALUE!</v>
      </c>
      <c r="AO180" s="129"/>
      <c r="AP180" s="135" t="e">
        <f>SUM($AE180,$AG180,$AI180,$AK180,$AM180)</f>
        <v>#VALUE!</v>
      </c>
      <c r="AQ180" s="135" t="e">
        <f>SUM($AF180,$AH180,$AJ180,$AL180,$AN180)</f>
        <v>#VALUE!</v>
      </c>
      <c r="AR180" s="135" t="e">
        <f>IF(AP180=3,1,0)</f>
        <v>#VALUE!</v>
      </c>
      <c r="AS180" s="135" t="e">
        <f>IF(AQ180=3,1,0)</f>
        <v>#VALUE!</v>
      </c>
    </row>
    <row r="181" spans="1:45" s="130" customFormat="1" ht="18">
      <c r="A181" s="115"/>
      <c r="B181" s="116"/>
      <c r="C181" s="136" t="s">
        <v>1</v>
      </c>
      <c r="D181" s="250" t="str">
        <f>IF(Table!C62="","",Table!C62&amp;" "&amp;Table!D62)</f>
        <v>18 Teodor VOLKANOVSKI</v>
      </c>
      <c r="E181" s="136" t="s">
        <v>11</v>
      </c>
      <c r="F181" s="250" t="str">
        <f>IF(Table!F62="","",Table!F62&amp;" "&amp;Table!G62)</f>
        <v>10 Milos RAHOVIC</v>
      </c>
      <c r="G181" s="239">
        <f>IF(Table!L62="","",Table!L62)</f>
        <v>11</v>
      </c>
      <c r="H181" s="237" t="s">
        <v>71</v>
      </c>
      <c r="I181" s="238">
        <f>IF(Table!M62="","",Table!M62)</f>
        <v>13</v>
      </c>
      <c r="J181" s="239">
        <f>IF(Table!N62="","",Table!N62)</f>
        <v>9</v>
      </c>
      <c r="K181" s="237" t="s">
        <v>71</v>
      </c>
      <c r="L181" s="238">
        <f>IF(Table!O62="","",Table!O62)</f>
        <v>11</v>
      </c>
      <c r="M181" s="239">
        <f>IF(Table!P62="","",Table!P62)</f>
        <v>8</v>
      </c>
      <c r="N181" s="237" t="s">
        <v>71</v>
      </c>
      <c r="O181" s="240">
        <f>IF(Table!Q62="","",Table!Q62)</f>
        <v>11</v>
      </c>
      <c r="P181" s="241" t="str">
        <f>IF(Table!R62="","",Table!R62)</f>
        <v/>
      </c>
      <c r="Q181" s="237" t="s">
        <v>71</v>
      </c>
      <c r="R181" s="240" t="str">
        <f>IF(Table!S62="","",Table!S62)</f>
        <v/>
      </c>
      <c r="S181" s="241" t="str">
        <f>IF(Table!T62="","",Table!T62)</f>
        <v/>
      </c>
      <c r="T181" s="237" t="s">
        <v>71</v>
      </c>
      <c r="U181" s="240" t="str">
        <f>IF(Table!U62="","",Table!U62)</f>
        <v/>
      </c>
      <c r="V181" s="136">
        <f t="shared" ref="V181" si="87">IF(G181="","",SUM(IF(G181&gt;I181,1,0),IF(J181&gt;L181,1,0),IF(M181&gt;O181,1,0),IF(P181&gt;R181,1,0),IF(S181&gt;U181,1,0)))</f>
        <v>0</v>
      </c>
      <c r="W181" s="237" t="s">
        <v>71</v>
      </c>
      <c r="X181" s="144">
        <f t="shared" ref="X181" si="88">IF(G181="","",SUM(IF(G181&lt;I181,1,0),IF(J181&lt;L181,1,0),IF(M181&lt;O181,1,0),IF(P181&lt;R181,1,0),IF(S181&lt;U181,1,0)))</f>
        <v>3</v>
      </c>
      <c r="Y181" s="145">
        <f>IF($V181="","",IF(V181&gt;X181,Y180+1,Y180))</f>
        <v>1</v>
      </c>
      <c r="Z181" s="146" t="s">
        <v>71</v>
      </c>
      <c r="AA181" s="147">
        <f>IF(X181="","",IF(X181&gt;V181,AA180+1,AA180))</f>
        <v>1</v>
      </c>
      <c r="AB181" s="129"/>
      <c r="AE181" s="148">
        <f t="shared" ref="AE181" si="89">IF(AND($G181&lt;11,$I181&lt;11),"",IF(AND($G181&gt;$I181,$G181-$I181&gt;=2),1,0))</f>
        <v>0</v>
      </c>
      <c r="AF181" s="149">
        <f>IF($AE181="","",IF($AE181=1,0,1))</f>
        <v>1</v>
      </c>
      <c r="AG181" s="148">
        <f>IF(AND($J181&lt;11,$L181&lt;11),"",IF(AND($J181&gt;$L181,$J181-$L181&gt;=2),1,0))</f>
        <v>0</v>
      </c>
      <c r="AH181" s="150">
        <f>IF($AG181="","",IF($AG181=1,0,1))</f>
        <v>1</v>
      </c>
      <c r="AI181" s="151">
        <f t="shared" ref="AI181:AI185" si="90">IF(AND($M181&lt;11,$O181&lt;11),"",IF(AND($M181&gt;$O181,$M181-$O181&gt;=2),1,0))</f>
        <v>0</v>
      </c>
      <c r="AJ181" s="149">
        <f t="shared" ref="AJ181:AJ185" si="91">IF($AI181="","",IF($AI181=1,0,1))</f>
        <v>1</v>
      </c>
      <c r="AK181" s="148" t="e">
        <f t="shared" ref="AK181:AK185" si="92">IF(AND($P181&lt;11,$R181&lt;11),"",IF(AND($P181&gt;$R181,$P181-$R181&gt;=2),1,0))</f>
        <v>#VALUE!</v>
      </c>
      <c r="AL181" s="150" t="e">
        <f t="shared" ref="AL181:AL185" si="93">IF($AK181="","",IF($AK181=1,0,1))</f>
        <v>#VALUE!</v>
      </c>
      <c r="AM181" s="151" t="e">
        <f t="shared" ref="AM181:AM185" si="94">IF(AND($S181&lt;11,$U181&lt;11),"",IF(AND($S181&gt;$U181,$S181-$U181&gt;=2),1,0))</f>
        <v>#VALUE!</v>
      </c>
      <c r="AN181" s="150" t="e">
        <f t="shared" ref="AN181:AN185" si="95">IF($AM181="","",IF($AM181=1,0,1))</f>
        <v>#VALUE!</v>
      </c>
      <c r="AO181" s="129"/>
      <c r="AP181" s="135" t="e">
        <f t="shared" ref="AP181:AP185" si="96">SUM($AE181,$AG181,$AI181,$AK181,$AM181)</f>
        <v>#VALUE!</v>
      </c>
      <c r="AQ181" s="135" t="e">
        <f t="shared" ref="AQ181:AQ185" si="97">SUM($AF181,$AH181,$AJ181,$AL181,$AN181)</f>
        <v>#VALUE!</v>
      </c>
      <c r="AR181" s="135" t="e">
        <f t="shared" ref="AR181:AR182" si="98">IF(AP181=3,1,0)</f>
        <v>#VALUE!</v>
      </c>
      <c r="AS181" s="135" t="e">
        <f t="shared" ref="AS181:AS182" si="99">IF(AQ181=3,1,0)</f>
        <v>#VALUE!</v>
      </c>
    </row>
    <row r="182" spans="1:45" s="130" customFormat="1" ht="18">
      <c r="A182" s="115"/>
      <c r="B182" s="116"/>
      <c r="C182" s="384" t="s">
        <v>91</v>
      </c>
      <c r="D182" s="138" t="str">
        <f>IF(Table!C63="","",Table!C63&amp;" "&amp;Table!D63)</f>
        <v>17 Daniel GLAVEVSKI ZHOU</v>
      </c>
      <c r="E182" s="386" t="s">
        <v>91</v>
      </c>
      <c r="F182" s="138" t="str">
        <f>IF(Table!F63="","",Table!F63&amp;" "&amp;Table!G63)</f>
        <v>9 Elvin Cokovic</v>
      </c>
      <c r="G182" s="387">
        <f>IF(Table!L63="","",Table!L63)</f>
        <v>5</v>
      </c>
      <c r="H182" s="388" t="s">
        <v>71</v>
      </c>
      <c r="I182" s="389">
        <f>IF(Table!M63="","",Table!M63)</f>
        <v>11</v>
      </c>
      <c r="J182" s="387">
        <f>IF(Table!N63="","",Table!N63)</f>
        <v>6</v>
      </c>
      <c r="K182" s="388" t="s">
        <v>71</v>
      </c>
      <c r="L182" s="389">
        <f>IF(Table!O63="","",Table!O63)</f>
        <v>11</v>
      </c>
      <c r="M182" s="387">
        <f>IF(Table!P63="","",Table!P63)</f>
        <v>9</v>
      </c>
      <c r="N182" s="388" t="s">
        <v>71</v>
      </c>
      <c r="O182" s="390">
        <f>IF(Table!Q63="","",Table!Q63)</f>
        <v>11</v>
      </c>
      <c r="P182" s="391" t="str">
        <f>IF(Table!R63="","",Table!R63)</f>
        <v/>
      </c>
      <c r="Q182" s="388" t="s">
        <v>71</v>
      </c>
      <c r="R182" s="390" t="str">
        <f>IF(Table!S63="","",Table!S63)</f>
        <v/>
      </c>
      <c r="S182" s="391" t="str">
        <f>IF(Table!T63="","",Table!T63)</f>
        <v/>
      </c>
      <c r="T182" s="388" t="s">
        <v>71</v>
      </c>
      <c r="U182" s="390" t="str">
        <f>IF(Table!U63="","",Table!U63)</f>
        <v/>
      </c>
      <c r="V182" s="392">
        <f>IF(G182="","",SUM(IF(G182&gt;I182,1,0),IF(J182&gt;L182,1,0),IF(M182&gt;O182,1,0),IF(P182&gt;R182,1,0),IF(S182&gt;U182,1,0)))</f>
        <v>0</v>
      </c>
      <c r="W182" s="374" t="s">
        <v>71</v>
      </c>
      <c r="X182" s="376">
        <f>IF(G182="","",SUM(IF(G182&lt;I182,1,0),IF(J182&lt;L182,1,0),IF(M182&lt;O182,1,0),IF(P182&lt;R182,1,0),IF(S182&lt;U182,1,0)))</f>
        <v>3</v>
      </c>
      <c r="Y182" s="378">
        <f>IF(V182="","",IF(V182&gt;X182,Y181+1,Y181))</f>
        <v>1</v>
      </c>
      <c r="Z182" s="380"/>
      <c r="AA182" s="382">
        <f>IF(X182="","",IF(X182&gt;V182,AA181+1,AA181))</f>
        <v>2</v>
      </c>
      <c r="AB182" s="129"/>
      <c r="AE182" s="372">
        <f>IF(AND($G182&lt;11,$I182&lt;11),"",IF(AND($G182&gt;$I182,$G182-$I182&gt;=2),1,0))</f>
        <v>0</v>
      </c>
      <c r="AF182" s="370">
        <f>IF($AE182="","",IF($AE182=1,0,1))</f>
        <v>1</v>
      </c>
      <c r="AG182" s="372">
        <f>IF(AND($J182&lt;11,$L182&lt;11),"",IF(AND($J182&gt;$L182,$J182-$L182&gt;=2),1,0))</f>
        <v>0</v>
      </c>
      <c r="AH182" s="370">
        <f>IF($AG182="","",IF($AG182=1,0,1))</f>
        <v>1</v>
      </c>
      <c r="AI182" s="372">
        <f t="shared" si="90"/>
        <v>0</v>
      </c>
      <c r="AJ182" s="370">
        <f t="shared" si="91"/>
        <v>1</v>
      </c>
      <c r="AK182" s="372" t="e">
        <f t="shared" si="92"/>
        <v>#VALUE!</v>
      </c>
      <c r="AL182" s="370" t="e">
        <f t="shared" si="93"/>
        <v>#VALUE!</v>
      </c>
      <c r="AM182" s="372" t="e">
        <f t="shared" si="94"/>
        <v>#VALUE!</v>
      </c>
      <c r="AN182" s="370" t="e">
        <f t="shared" si="95"/>
        <v>#VALUE!</v>
      </c>
      <c r="AO182" s="129"/>
      <c r="AP182" s="354" t="e">
        <f t="shared" si="96"/>
        <v>#VALUE!</v>
      </c>
      <c r="AQ182" s="354" t="e">
        <f t="shared" si="97"/>
        <v>#VALUE!</v>
      </c>
      <c r="AR182" s="354" t="e">
        <f t="shared" si="98"/>
        <v>#VALUE!</v>
      </c>
      <c r="AS182" s="354" t="e">
        <f t="shared" si="99"/>
        <v>#VALUE!</v>
      </c>
    </row>
    <row r="183" spans="1:45" s="130" customFormat="1" ht="18">
      <c r="A183" s="115"/>
      <c r="B183" s="116"/>
      <c r="C183" s="385"/>
      <c r="D183" s="191" t="str">
        <f>IF(Table!C64="","",Table!C64&amp;" "&amp;Table!D64)</f>
        <v>18 Teodor VOLKANOVSKI</v>
      </c>
      <c r="E183" s="386"/>
      <c r="F183" s="191" t="str">
        <f>IF(Table!F64="","",Table!F64&amp;" "&amp;Table!G64)</f>
        <v>10 Milos RAHOVIC</v>
      </c>
      <c r="G183" s="387"/>
      <c r="H183" s="388"/>
      <c r="I183" s="389"/>
      <c r="J183" s="387"/>
      <c r="K183" s="388"/>
      <c r="L183" s="389"/>
      <c r="M183" s="387"/>
      <c r="N183" s="388"/>
      <c r="O183" s="390"/>
      <c r="P183" s="391"/>
      <c r="Q183" s="388"/>
      <c r="R183" s="390"/>
      <c r="S183" s="391"/>
      <c r="T183" s="388"/>
      <c r="U183" s="390"/>
      <c r="V183" s="393"/>
      <c r="W183" s="375"/>
      <c r="X183" s="377"/>
      <c r="Y183" s="379"/>
      <c r="Z183" s="381"/>
      <c r="AA183" s="383"/>
      <c r="AB183" s="129"/>
      <c r="AE183" s="373"/>
      <c r="AF183" s="371"/>
      <c r="AG183" s="373"/>
      <c r="AH183" s="371"/>
      <c r="AI183" s="373"/>
      <c r="AJ183" s="371"/>
      <c r="AK183" s="373"/>
      <c r="AL183" s="371"/>
      <c r="AM183" s="373"/>
      <c r="AN183" s="371"/>
      <c r="AO183" s="129"/>
      <c r="AP183" s="355"/>
      <c r="AQ183" s="355"/>
      <c r="AR183" s="355"/>
      <c r="AS183" s="355"/>
    </row>
    <row r="184" spans="1:45" s="130" customFormat="1" ht="18.75" customHeight="1">
      <c r="A184" s="115"/>
      <c r="B184" s="116"/>
      <c r="C184" s="136" t="s">
        <v>0</v>
      </c>
      <c r="D184" s="250" t="str">
        <f>IF(Table!C65="","",Table!C65&amp;" "&amp;Table!D65)</f>
        <v>17 Daniel GLAVEVSKI ZHOU</v>
      </c>
      <c r="E184" s="136" t="s">
        <v>11</v>
      </c>
      <c r="F184" s="250" t="str">
        <f>IF(Table!F65="","",Table!F65&amp;" "&amp;Table!G65)</f>
        <v>10 Milos RAHOVIC</v>
      </c>
      <c r="G184" s="239">
        <f>IF(Table!L65="","",Table!L65)</f>
        <v>3</v>
      </c>
      <c r="H184" s="237" t="s">
        <v>71</v>
      </c>
      <c r="I184" s="238">
        <f>IF(Table!M65="","",Table!M65)</f>
        <v>11</v>
      </c>
      <c r="J184" s="239">
        <f>IF(Table!N65="","",Table!N65)</f>
        <v>11</v>
      </c>
      <c r="K184" s="237" t="s">
        <v>71</v>
      </c>
      <c r="L184" s="238">
        <f>IF(Table!O65="","",Table!O65)</f>
        <v>6</v>
      </c>
      <c r="M184" s="239">
        <f>IF(Table!P65="","",Table!P65)</f>
        <v>7</v>
      </c>
      <c r="N184" s="237" t="s">
        <v>71</v>
      </c>
      <c r="O184" s="240">
        <f>IF(Table!Q65="","",Table!Q65)</f>
        <v>11</v>
      </c>
      <c r="P184" s="241">
        <f>IF(Table!R65="","",Table!R65)</f>
        <v>3</v>
      </c>
      <c r="Q184" s="237" t="s">
        <v>71</v>
      </c>
      <c r="R184" s="240">
        <f>IF(Table!S65="","",Table!S65)</f>
        <v>11</v>
      </c>
      <c r="S184" s="241" t="str">
        <f>IF(Table!T65="","",Table!T65)</f>
        <v/>
      </c>
      <c r="T184" s="237" t="s">
        <v>71</v>
      </c>
      <c r="U184" s="240" t="str">
        <f>IF(Table!U65="","",Table!U65)</f>
        <v/>
      </c>
      <c r="V184" s="136">
        <f t="shared" ref="V184:V185" si="100">IF(G184="","",SUM(IF(G184&gt;I184,1,0),IF(J184&gt;L184,1,0),IF(M184&gt;O184,1,0),IF(P184&gt;R184,1,0),IF(S184&gt;U184,1,0)))</f>
        <v>1</v>
      </c>
      <c r="W184" s="237" t="s">
        <v>71</v>
      </c>
      <c r="X184" s="144">
        <f t="shared" ref="X184:X185" si="101">IF(G184="","",SUM(IF(G184&lt;I184,1,0),IF(J184&lt;L184,1,0),IF(M184&lt;O184,1,0),IF(P184&lt;R184,1,0),IF(S184&lt;U184,1,0)))</f>
        <v>3</v>
      </c>
      <c r="Y184" s="145">
        <f>IF(V184="","",IF(V184&gt;X184,Y182+1,Y182))</f>
        <v>1</v>
      </c>
      <c r="Z184" s="146"/>
      <c r="AA184" s="147">
        <f>IF(V184="","",IF(X184&gt;V184,AA182+1,AA182))</f>
        <v>3</v>
      </c>
      <c r="AB184" s="129"/>
      <c r="AE184" s="148" t="str">
        <f>IF(AND($G161&lt;11,$I161&lt;11),"",IF(AND($G161&gt;$I161,$G161-$I161&gt;=2),1,0))</f>
        <v/>
      </c>
      <c r="AF184" s="149" t="str">
        <f>IF($AE161="","",IF($AE161=1,0,1))</f>
        <v/>
      </c>
      <c r="AG184" s="148" t="str">
        <f>IF(AND($J161&lt;11,$L161&lt;11),"",IF(AND($J161&gt;$L161,$J161-$L161&gt;=2),1,0))</f>
        <v/>
      </c>
      <c r="AH184" s="150" t="str">
        <f>IF($AG161="","",IF($AG161=1,0,1))</f>
        <v/>
      </c>
      <c r="AI184" s="151" t="str">
        <f>IF(AND($M161&lt;11,$O161&lt;11),"",IF(AND($M161&gt;$O161,$M161-$O161&gt;=2),1,0))</f>
        <v/>
      </c>
      <c r="AJ184" s="149" t="str">
        <f>IF($AI161="","",IF($AI161=1,0,1))</f>
        <v/>
      </c>
      <c r="AK184" s="148" t="str">
        <f>IF(AND($P161&lt;11,$R161&lt;11),"",IF(AND($P161&gt;$R161,$P161-$R161&gt;=2),1,0))</f>
        <v/>
      </c>
      <c r="AL184" s="150" t="str">
        <f>IF($AK161="","",IF($AK161=1,0,1))</f>
        <v/>
      </c>
      <c r="AM184" s="151" t="str">
        <f>IF(AND($S161&lt;11,$U161&lt;11),"",IF(AND($S161&gt;$U161,$S161-$U161&gt;=2),1,0))</f>
        <v/>
      </c>
      <c r="AN184" s="150" t="str">
        <f>IF($AM161="","",IF($AM161=1,0,1))</f>
        <v/>
      </c>
      <c r="AO184" s="129"/>
      <c r="AP184" s="135">
        <f>SUM($AE161,$AG161,$AI161,$AK161,$AM161)</f>
        <v>0</v>
      </c>
      <c r="AQ184" s="135">
        <f>SUM($AF161,$AH161,$AJ161,$AL161,$AN161)</f>
        <v>0</v>
      </c>
      <c r="AR184" s="135">
        <f>IF(AP161=3,1,0)</f>
        <v>0</v>
      </c>
      <c r="AS184" s="135">
        <f>IF(AQ161=3,1,0)</f>
        <v>0</v>
      </c>
    </row>
    <row r="185" spans="1:45" s="130" customFormat="1" ht="18.600000000000001" thickBot="1">
      <c r="A185" s="115"/>
      <c r="B185" s="116"/>
      <c r="C185" s="153" t="s">
        <v>1</v>
      </c>
      <c r="D185" s="155" t="str">
        <f>IF(Table!C66="","",Table!C66&amp;" "&amp;Table!D66)</f>
        <v>18 Teodor VOLKANOVSKI</v>
      </c>
      <c r="E185" s="153" t="s">
        <v>10</v>
      </c>
      <c r="F185" s="155" t="str">
        <f>IF(Table!F66="","",Table!F66&amp;" "&amp;Table!G66)</f>
        <v>9 Elvin Cokovic</v>
      </c>
      <c r="G185" s="159" t="str">
        <f>IF(Table!L66="","",Table!L66)</f>
        <v/>
      </c>
      <c r="H185" s="157" t="s">
        <v>71</v>
      </c>
      <c r="I185" s="160" t="str">
        <f>IF(Table!M66="","",Table!M66)</f>
        <v/>
      </c>
      <c r="J185" s="159" t="str">
        <f>IF(Table!N66="","",Table!N66)</f>
        <v/>
      </c>
      <c r="K185" s="157" t="s">
        <v>71</v>
      </c>
      <c r="L185" s="160" t="str">
        <f>IF(Table!O66="","",Table!O66)</f>
        <v/>
      </c>
      <c r="M185" s="159" t="str">
        <f>IF(Table!P66="","",Table!P66)</f>
        <v/>
      </c>
      <c r="N185" s="157" t="s">
        <v>71</v>
      </c>
      <c r="O185" s="158" t="str">
        <f>IF(Table!Q66="","",Table!Q66)</f>
        <v/>
      </c>
      <c r="P185" s="156" t="str">
        <f>IF(Table!R66="","",Table!R66)</f>
        <v/>
      </c>
      <c r="Q185" s="157" t="s">
        <v>71</v>
      </c>
      <c r="R185" s="158" t="str">
        <f>IF(Table!S66="","",Table!S66)</f>
        <v/>
      </c>
      <c r="S185" s="156" t="str">
        <f>IF(Table!T66="","",Table!T66)</f>
        <v/>
      </c>
      <c r="T185" s="157" t="s">
        <v>71</v>
      </c>
      <c r="U185" s="158" t="str">
        <f>IF(Table!U66="","",Table!U66)</f>
        <v/>
      </c>
      <c r="V185" s="153" t="str">
        <f t="shared" si="100"/>
        <v/>
      </c>
      <c r="W185" s="157" t="s">
        <v>71</v>
      </c>
      <c r="X185" s="161" t="str">
        <f t="shared" si="101"/>
        <v/>
      </c>
      <c r="Y185" s="162" t="str">
        <f>IF(V185="","",IF(V185&gt;X185,Y184+1,Y184))</f>
        <v/>
      </c>
      <c r="Z185" s="163"/>
      <c r="AA185" s="164" t="str">
        <f>IF(V185="","",IF(X185&gt;V185,AA184+1,AA184))</f>
        <v/>
      </c>
      <c r="AB185" s="129"/>
      <c r="AE185" s="148" t="e">
        <f t="shared" ref="AE185" si="102">IF(AND($G185&lt;11,$I185&lt;11),"",IF(AND($G185&gt;$I185,$G185-$I185&gt;=2),1,0))</f>
        <v>#VALUE!</v>
      </c>
      <c r="AF185" s="149" t="e">
        <f>IF($AE185="","",IF($AE185=1,0,1))</f>
        <v>#VALUE!</v>
      </c>
      <c r="AG185" s="148" t="e">
        <f>IF(AND($J185&lt;11,$L185&lt;11),"",IF(AND($J185&gt;$L185,$J185-$L185&gt;=2),1,0))</f>
        <v>#VALUE!</v>
      </c>
      <c r="AH185" s="150" t="e">
        <f>IF($AG185="","",IF($AG185=1,0,1))</f>
        <v>#VALUE!</v>
      </c>
      <c r="AI185" s="151" t="e">
        <f t="shared" si="90"/>
        <v>#VALUE!</v>
      </c>
      <c r="AJ185" s="149" t="e">
        <f t="shared" si="91"/>
        <v>#VALUE!</v>
      </c>
      <c r="AK185" s="148" t="e">
        <f t="shared" si="92"/>
        <v>#VALUE!</v>
      </c>
      <c r="AL185" s="150" t="e">
        <f t="shared" si="93"/>
        <v>#VALUE!</v>
      </c>
      <c r="AM185" s="151" t="e">
        <f t="shared" si="94"/>
        <v>#VALUE!</v>
      </c>
      <c r="AN185" s="150" t="e">
        <f t="shared" si="95"/>
        <v>#VALUE!</v>
      </c>
      <c r="AO185" s="129"/>
      <c r="AP185" s="135" t="e">
        <f t="shared" si="96"/>
        <v>#VALUE!</v>
      </c>
      <c r="AQ185" s="135" t="e">
        <f t="shared" si="97"/>
        <v>#VALUE!</v>
      </c>
      <c r="AR185" s="135" t="e">
        <f t="shared" ref="AR185" si="103">IF(AP185=3,1,0)</f>
        <v>#VALUE!</v>
      </c>
      <c r="AS185" s="135" t="e">
        <f t="shared" ref="AS185" si="104">IF(AQ185=3,1,0)</f>
        <v>#VALUE!</v>
      </c>
    </row>
    <row r="186" spans="1:45" ht="16.2" thickBot="1">
      <c r="H186" s="165"/>
    </row>
    <row r="187" spans="1:45" ht="15" customHeight="1">
      <c r="D187" s="356" t="s">
        <v>92</v>
      </c>
      <c r="F187" s="357" t="str">
        <f>IF(MAX(Y182:Y185)=3,D176,IF(MAX(AA182:AA185)=3,H176,""))</f>
        <v>MONTENEGRO</v>
      </c>
      <c r="G187" s="359" t="s">
        <v>93</v>
      </c>
      <c r="H187" s="360"/>
      <c r="I187" s="360"/>
      <c r="J187" s="360"/>
      <c r="K187" s="360"/>
      <c r="L187" s="360"/>
      <c r="M187" s="360"/>
      <c r="N187" s="360"/>
      <c r="O187" s="361"/>
      <c r="P187" s="362">
        <f>IF(F187="","",IF(F187=D176,MAX(Y180:Y185),MAX(AA180:AA185)))</f>
        <v>3</v>
      </c>
      <c r="Q187" s="363"/>
      <c r="R187" s="363"/>
      <c r="S187" s="363"/>
      <c r="T187" s="366" t="s">
        <v>71</v>
      </c>
      <c r="U187" s="363">
        <f>IF(F187="","",IF(F187=D176,MAX(AA180:AA185),MAX(Y180:Y185)))</f>
        <v>1</v>
      </c>
      <c r="V187" s="363"/>
      <c r="W187" s="363"/>
      <c r="X187" s="368"/>
      <c r="Y187" s="166"/>
      <c r="Z187" s="166"/>
      <c r="AA187" s="167"/>
    </row>
    <row r="188" spans="1:45" ht="9" customHeight="1" thickBot="1">
      <c r="D188" s="356"/>
      <c r="F188" s="358"/>
      <c r="G188" s="359"/>
      <c r="H188" s="360"/>
      <c r="I188" s="360"/>
      <c r="J188" s="360"/>
      <c r="K188" s="360"/>
      <c r="L188" s="360"/>
      <c r="M188" s="360"/>
      <c r="N188" s="360"/>
      <c r="O188" s="361"/>
      <c r="P188" s="364"/>
      <c r="Q188" s="365"/>
      <c r="R188" s="365"/>
      <c r="S188" s="365"/>
      <c r="T188" s="367"/>
      <c r="U188" s="365"/>
      <c r="V188" s="365"/>
      <c r="W188" s="365"/>
      <c r="X188" s="369"/>
      <c r="Y188" s="166"/>
      <c r="Z188" s="166"/>
      <c r="AA188" s="167"/>
    </row>
    <row r="189" spans="1:45" ht="9.6" customHeight="1" thickBot="1"/>
    <row r="190" spans="1:45" ht="16.2" thickBot="1">
      <c r="D190" s="168" t="s">
        <v>94</v>
      </c>
      <c r="E190" s="169"/>
      <c r="F190" s="170"/>
      <c r="L190" s="333" t="s">
        <v>94</v>
      </c>
      <c r="M190" s="333"/>
      <c r="N190" s="333"/>
      <c r="O190" s="333"/>
      <c r="P190" s="333"/>
      <c r="Q190" s="333"/>
      <c r="R190" s="334"/>
      <c r="S190" s="335"/>
      <c r="T190" s="336"/>
      <c r="U190" s="336"/>
      <c r="V190" s="336"/>
      <c r="W190" s="336"/>
      <c r="X190" s="336"/>
      <c r="Y190" s="336"/>
      <c r="Z190" s="336"/>
      <c r="AA190" s="337"/>
    </row>
    <row r="191" spans="1:45" ht="16.2" thickBot="1">
      <c r="D191" s="171"/>
      <c r="E191" s="107"/>
      <c r="F191" s="171"/>
      <c r="G191" s="171"/>
      <c r="H191" s="171"/>
      <c r="I191" s="171"/>
      <c r="J191" s="171"/>
      <c r="K191" s="171"/>
      <c r="L191" s="171"/>
      <c r="M191" s="171"/>
      <c r="N191" s="171"/>
      <c r="O191" s="171"/>
      <c r="P191" s="171"/>
      <c r="Q191" s="171"/>
      <c r="R191" s="171"/>
      <c r="S191" s="171"/>
      <c r="T191" s="171"/>
      <c r="U191" s="171"/>
    </row>
    <row r="192" spans="1:45" ht="16.2" thickBot="1">
      <c r="D192" s="168" t="s">
        <v>95</v>
      </c>
      <c r="E192" s="172"/>
      <c r="F192" s="170"/>
      <c r="L192" s="338" t="s">
        <v>96</v>
      </c>
      <c r="M192" s="338"/>
      <c r="N192" s="338"/>
      <c r="O192" s="338"/>
      <c r="P192" s="338"/>
      <c r="Q192" s="338"/>
      <c r="R192" s="173"/>
      <c r="S192" s="335"/>
      <c r="T192" s="336"/>
      <c r="U192" s="336"/>
      <c r="V192" s="336"/>
      <c r="W192" s="336"/>
      <c r="X192" s="336"/>
      <c r="Y192" s="336"/>
      <c r="Z192" s="336"/>
      <c r="AA192" s="337"/>
      <c r="AC192" s="165"/>
    </row>
    <row r="193" spans="1:28" ht="17.25" customHeight="1">
      <c r="H193" s="339"/>
      <c r="I193" s="339"/>
      <c r="J193" s="339"/>
      <c r="K193" s="339"/>
      <c r="L193" s="340"/>
      <c r="M193" s="340"/>
      <c r="N193" s="340"/>
      <c r="O193" s="340"/>
      <c r="P193" s="340"/>
      <c r="S193" s="341"/>
      <c r="T193" s="341"/>
      <c r="U193" s="341"/>
      <c r="V193" s="341"/>
      <c r="W193" s="341"/>
      <c r="X193" s="341"/>
      <c r="Y193" s="341"/>
      <c r="Z193" s="341"/>
      <c r="AA193" s="341"/>
    </row>
    <row r="194" spans="1:28" ht="9.75" customHeight="1" thickBot="1">
      <c r="H194" s="174"/>
      <c r="I194" s="174"/>
      <c r="J194" s="174"/>
      <c r="K194" s="174"/>
      <c r="L194" s="175"/>
      <c r="M194" s="175"/>
      <c r="N194" s="175"/>
      <c r="O194" s="175"/>
      <c r="P194" s="175"/>
      <c r="S194" s="175"/>
      <c r="T194" s="175"/>
      <c r="U194" s="175"/>
      <c r="V194" s="175"/>
      <c r="W194" s="175"/>
      <c r="X194" s="175"/>
      <c r="Y194" s="175"/>
      <c r="Z194" s="175"/>
      <c r="AA194" s="175"/>
    </row>
    <row r="195" spans="1:28" ht="30.6" customHeight="1">
      <c r="C195" s="176"/>
      <c r="D195" s="177" t="s">
        <v>97</v>
      </c>
      <c r="E195" s="176"/>
      <c r="F195" s="177" t="s">
        <v>97</v>
      </c>
      <c r="G195" s="178"/>
      <c r="H195" s="324" t="s">
        <v>98</v>
      </c>
      <c r="I195" s="325"/>
      <c r="J195" s="326" t="s">
        <v>99</v>
      </c>
      <c r="K195" s="327"/>
      <c r="L195" s="327"/>
      <c r="M195" s="327"/>
      <c r="N195" s="327"/>
      <c r="O195" s="327"/>
      <c r="P195" s="327"/>
      <c r="Q195" s="327"/>
      <c r="R195" s="327"/>
      <c r="S195" s="325"/>
      <c r="T195" s="328" t="s">
        <v>100</v>
      </c>
      <c r="U195" s="329"/>
      <c r="V195" s="329"/>
      <c r="W195" s="329"/>
      <c r="X195" s="329"/>
      <c r="Y195" s="329"/>
      <c r="Z195" s="329"/>
      <c r="AA195" s="330"/>
    </row>
    <row r="196" spans="1:28" ht="22.5" customHeight="1">
      <c r="C196" s="176"/>
      <c r="D196" s="179" t="s">
        <v>101</v>
      </c>
      <c r="E196" s="176"/>
      <c r="F196" s="179" t="s">
        <v>102</v>
      </c>
      <c r="G196" s="176"/>
      <c r="H196" s="331"/>
      <c r="I196" s="313"/>
      <c r="J196" s="311"/>
      <c r="K196" s="312"/>
      <c r="L196" s="312"/>
      <c r="M196" s="312"/>
      <c r="N196" s="312"/>
      <c r="O196" s="312"/>
      <c r="P196" s="312"/>
      <c r="Q196" s="312"/>
      <c r="R196" s="312"/>
      <c r="S196" s="313"/>
      <c r="T196" s="311"/>
      <c r="U196" s="312"/>
      <c r="V196" s="312"/>
      <c r="W196" s="312"/>
      <c r="X196" s="312"/>
      <c r="Y196" s="312"/>
      <c r="Z196" s="312"/>
      <c r="AA196" s="332"/>
    </row>
    <row r="197" spans="1:28" ht="22.5" customHeight="1" thickBot="1">
      <c r="C197" s="176"/>
      <c r="D197" s="179" t="s">
        <v>103</v>
      </c>
      <c r="E197" s="176"/>
      <c r="F197" s="179" t="s">
        <v>103</v>
      </c>
      <c r="G197" s="176"/>
      <c r="H197" s="309"/>
      <c r="I197" s="310"/>
      <c r="J197" s="311"/>
      <c r="K197" s="312"/>
      <c r="L197" s="312"/>
      <c r="M197" s="312"/>
      <c r="N197" s="312"/>
      <c r="O197" s="312"/>
      <c r="P197" s="312"/>
      <c r="Q197" s="312"/>
      <c r="R197" s="312"/>
      <c r="S197" s="313"/>
      <c r="T197" s="314"/>
      <c r="U197" s="315"/>
      <c r="V197" s="315"/>
      <c r="W197" s="315"/>
      <c r="X197" s="315"/>
      <c r="Y197" s="315"/>
      <c r="Z197" s="315"/>
      <c r="AA197" s="316"/>
    </row>
    <row r="198" spans="1:28" s="94" customFormat="1" ht="22.5" customHeight="1" thickBot="1">
      <c r="A198" s="93"/>
      <c r="C198" s="176"/>
      <c r="D198" s="180" t="s">
        <v>101</v>
      </c>
      <c r="E198" s="176"/>
      <c r="F198" s="180" t="s">
        <v>102</v>
      </c>
      <c r="G198" s="176"/>
      <c r="H198" s="317" t="s">
        <v>105</v>
      </c>
      <c r="I198" s="318"/>
      <c r="J198" s="318"/>
      <c r="K198" s="318"/>
      <c r="L198" s="318"/>
      <c r="M198" s="318"/>
      <c r="N198" s="318"/>
      <c r="O198" s="318"/>
      <c r="P198" s="318"/>
      <c r="Q198" s="318"/>
      <c r="R198" s="318"/>
      <c r="S198" s="318"/>
      <c r="T198" s="318"/>
      <c r="U198" s="318"/>
      <c r="V198" s="318"/>
      <c r="W198" s="318"/>
      <c r="X198" s="318"/>
      <c r="Y198" s="318"/>
      <c r="Z198" s="318"/>
      <c r="AA198" s="319"/>
      <c r="AB198" s="96"/>
    </row>
  </sheetData>
  <sheetProtection algorithmName="SHA-512" hashValue="xqw3SJNk+4YucbiY/+XoKfzYEL0EFn3Xp3euleNs5fDA7fli0jEd+XgCxcJVkDm87Uk97+bT6SiHHzdpcYwhwg==" saltValue="yW2B57V29F2qvkb2yiTuFQ==" spinCount="100000" sheet="1" objects="1" scenarios="1"/>
  <mergeCells count="582">
    <mergeCell ref="F4:M5"/>
    <mergeCell ref="O4:Q4"/>
    <mergeCell ref="R4:AA4"/>
    <mergeCell ref="O5:Q5"/>
    <mergeCell ref="R5:AA5"/>
    <mergeCell ref="F6:M6"/>
    <mergeCell ref="O6:Q6"/>
    <mergeCell ref="R6:AA6"/>
    <mergeCell ref="O2:Q2"/>
    <mergeCell ref="R2:AA2"/>
    <mergeCell ref="O3:Q3"/>
    <mergeCell ref="S3:T3"/>
    <mergeCell ref="U3:V3"/>
    <mergeCell ref="W3:X3"/>
    <mergeCell ref="AR13:AS14"/>
    <mergeCell ref="C14:D14"/>
    <mergeCell ref="G14:I14"/>
    <mergeCell ref="J14:L14"/>
    <mergeCell ref="M14:O14"/>
    <mergeCell ref="P14:R14"/>
    <mergeCell ref="S14:U14"/>
    <mergeCell ref="AE14:AF14"/>
    <mergeCell ref="C8:AA8"/>
    <mergeCell ref="D9:AA9"/>
    <mergeCell ref="H10:Q10"/>
    <mergeCell ref="H11:Q11"/>
    <mergeCell ref="S11:AA11"/>
    <mergeCell ref="C13:D13"/>
    <mergeCell ref="G13:U13"/>
    <mergeCell ref="V13:X14"/>
    <mergeCell ref="Y13:AA14"/>
    <mergeCell ref="AM14:AN14"/>
    <mergeCell ref="AE13:AN13"/>
    <mergeCell ref="AP13:AQ14"/>
    <mergeCell ref="AG14:AH14"/>
    <mergeCell ref="AI14:AJ14"/>
    <mergeCell ref="AK14:AL14"/>
    <mergeCell ref="AJ17:AJ18"/>
    <mergeCell ref="AK17:AK18"/>
    <mergeCell ref="W17:W18"/>
    <mergeCell ref="X17:X18"/>
    <mergeCell ref="Y17:Y18"/>
    <mergeCell ref="Z17:Z18"/>
    <mergeCell ref="AA17:AA18"/>
    <mergeCell ref="C17:C18"/>
    <mergeCell ref="E17:E18"/>
    <mergeCell ref="G17:G18"/>
    <mergeCell ref="H17:H18"/>
    <mergeCell ref="I17:I18"/>
    <mergeCell ref="J17:J18"/>
    <mergeCell ref="L27:Q27"/>
    <mergeCell ref="S27:AA27"/>
    <mergeCell ref="K17:K18"/>
    <mergeCell ref="L17:L18"/>
    <mergeCell ref="M17:M18"/>
    <mergeCell ref="N17:N18"/>
    <mergeCell ref="O17:O18"/>
    <mergeCell ref="P17:P18"/>
    <mergeCell ref="R17:R18"/>
    <mergeCell ref="S17:S18"/>
    <mergeCell ref="T17:T18"/>
    <mergeCell ref="U17:U18"/>
    <mergeCell ref="V17:V18"/>
    <mergeCell ref="H28:K28"/>
    <mergeCell ref="L28:P28"/>
    <mergeCell ref="S28:AA28"/>
    <mergeCell ref="AS17:AS18"/>
    <mergeCell ref="D22:D23"/>
    <mergeCell ref="F22:F23"/>
    <mergeCell ref="G22:O23"/>
    <mergeCell ref="P22:S23"/>
    <mergeCell ref="T22:T23"/>
    <mergeCell ref="U22:X23"/>
    <mergeCell ref="AL17:AL18"/>
    <mergeCell ref="AM17:AM18"/>
    <mergeCell ref="AN17:AN18"/>
    <mergeCell ref="AP17:AP18"/>
    <mergeCell ref="AQ17:AQ18"/>
    <mergeCell ref="AR17:AR18"/>
    <mergeCell ref="AF17:AF18"/>
    <mergeCell ref="AG17:AG18"/>
    <mergeCell ref="AH17:AH18"/>
    <mergeCell ref="AI17:AI18"/>
    <mergeCell ref="AE17:AE18"/>
    <mergeCell ref="Q17:Q18"/>
    <mergeCell ref="L25:R25"/>
    <mergeCell ref="S25:AA25"/>
    <mergeCell ref="H32:I32"/>
    <mergeCell ref="J32:S32"/>
    <mergeCell ref="T32:AA32"/>
    <mergeCell ref="H33:AA33"/>
    <mergeCell ref="H30:I30"/>
    <mergeCell ref="J30:S30"/>
    <mergeCell ref="T30:AA30"/>
    <mergeCell ref="H31:I31"/>
    <mergeCell ref="J31:S31"/>
    <mergeCell ref="T31:AA31"/>
    <mergeCell ref="F39:M39"/>
    <mergeCell ref="O39:Q39"/>
    <mergeCell ref="R39:AA39"/>
    <mergeCell ref="C41:AA41"/>
    <mergeCell ref="D42:AA42"/>
    <mergeCell ref="H43:Q43"/>
    <mergeCell ref="O36:Q36"/>
    <mergeCell ref="S36:T36"/>
    <mergeCell ref="U36:V36"/>
    <mergeCell ref="W36:X36"/>
    <mergeCell ref="F37:M38"/>
    <mergeCell ref="O37:Q37"/>
    <mergeCell ref="R37:AA37"/>
    <mergeCell ref="O38:Q38"/>
    <mergeCell ref="R38:AA38"/>
    <mergeCell ref="AR46:AS47"/>
    <mergeCell ref="C47:D47"/>
    <mergeCell ref="G47:I47"/>
    <mergeCell ref="J47:L47"/>
    <mergeCell ref="M47:O47"/>
    <mergeCell ref="P47:R47"/>
    <mergeCell ref="S47:U47"/>
    <mergeCell ref="AE47:AF47"/>
    <mergeCell ref="H44:Q44"/>
    <mergeCell ref="S44:AA44"/>
    <mergeCell ref="C46:D46"/>
    <mergeCell ref="G46:U46"/>
    <mergeCell ref="V46:X47"/>
    <mergeCell ref="Y46:AA47"/>
    <mergeCell ref="AM47:AN47"/>
    <mergeCell ref="AE46:AN46"/>
    <mergeCell ref="AP46:AQ47"/>
    <mergeCell ref="AG47:AH47"/>
    <mergeCell ref="AI47:AJ47"/>
    <mergeCell ref="AK47:AL47"/>
    <mergeCell ref="AJ50:AJ51"/>
    <mergeCell ref="AK50:AK51"/>
    <mergeCell ref="W50:W51"/>
    <mergeCell ref="X50:X51"/>
    <mergeCell ref="Y50:Y51"/>
    <mergeCell ref="Z50:Z51"/>
    <mergeCell ref="AA50:AA51"/>
    <mergeCell ref="C50:C51"/>
    <mergeCell ref="E50:E51"/>
    <mergeCell ref="G50:G51"/>
    <mergeCell ref="H50:H51"/>
    <mergeCell ref="I50:I51"/>
    <mergeCell ref="J50:J51"/>
    <mergeCell ref="L60:Q60"/>
    <mergeCell ref="S60:AA60"/>
    <mergeCell ref="K50:K51"/>
    <mergeCell ref="L50:L51"/>
    <mergeCell ref="M50:M51"/>
    <mergeCell ref="N50:N51"/>
    <mergeCell ref="O50:O51"/>
    <mergeCell ref="P50:P51"/>
    <mergeCell ref="R50:R51"/>
    <mergeCell ref="S50:S51"/>
    <mergeCell ref="T50:T51"/>
    <mergeCell ref="U50:U51"/>
    <mergeCell ref="V50:V51"/>
    <mergeCell ref="H61:K61"/>
    <mergeCell ref="L61:P61"/>
    <mergeCell ref="S61:AA61"/>
    <mergeCell ref="AS50:AS51"/>
    <mergeCell ref="D55:D56"/>
    <mergeCell ref="F55:F56"/>
    <mergeCell ref="G55:O56"/>
    <mergeCell ref="P55:S56"/>
    <mergeCell ref="T55:T56"/>
    <mergeCell ref="U55:X56"/>
    <mergeCell ref="AL50:AL51"/>
    <mergeCell ref="AM50:AM51"/>
    <mergeCell ref="AN50:AN51"/>
    <mergeCell ref="AP50:AP51"/>
    <mergeCell ref="AQ50:AQ51"/>
    <mergeCell ref="AR50:AR51"/>
    <mergeCell ref="AF50:AF51"/>
    <mergeCell ref="AG50:AG51"/>
    <mergeCell ref="AH50:AH51"/>
    <mergeCell ref="AI50:AI51"/>
    <mergeCell ref="AE50:AE51"/>
    <mergeCell ref="Q50:Q51"/>
    <mergeCell ref="L58:R58"/>
    <mergeCell ref="S58:AA58"/>
    <mergeCell ref="H65:I65"/>
    <mergeCell ref="J65:S65"/>
    <mergeCell ref="T65:AA65"/>
    <mergeCell ref="H66:AA66"/>
    <mergeCell ref="O68:Q68"/>
    <mergeCell ref="R68:AA68"/>
    <mergeCell ref="H63:I63"/>
    <mergeCell ref="J63:S63"/>
    <mergeCell ref="T63:AA63"/>
    <mergeCell ref="H64:I64"/>
    <mergeCell ref="J64:S64"/>
    <mergeCell ref="T64:AA64"/>
    <mergeCell ref="F72:M72"/>
    <mergeCell ref="O72:Q72"/>
    <mergeCell ref="R72:AA72"/>
    <mergeCell ref="C74:AA74"/>
    <mergeCell ref="D75:AA75"/>
    <mergeCell ref="H76:Q76"/>
    <mergeCell ref="O69:Q69"/>
    <mergeCell ref="S69:T69"/>
    <mergeCell ref="U69:V69"/>
    <mergeCell ref="W69:X69"/>
    <mergeCell ref="F70:M71"/>
    <mergeCell ref="O70:Q70"/>
    <mergeCell ref="R70:AA70"/>
    <mergeCell ref="O71:Q71"/>
    <mergeCell ref="R71:AA71"/>
    <mergeCell ref="AR79:AS80"/>
    <mergeCell ref="C80:D80"/>
    <mergeCell ref="G80:I80"/>
    <mergeCell ref="J80:L80"/>
    <mergeCell ref="M80:O80"/>
    <mergeCell ref="P80:R80"/>
    <mergeCell ref="S80:U80"/>
    <mergeCell ref="AE80:AF80"/>
    <mergeCell ref="H77:Q77"/>
    <mergeCell ref="S77:AA77"/>
    <mergeCell ref="C79:D79"/>
    <mergeCell ref="G79:U79"/>
    <mergeCell ref="V79:X80"/>
    <mergeCell ref="Y79:AA80"/>
    <mergeCell ref="AM80:AN80"/>
    <mergeCell ref="AE79:AN79"/>
    <mergeCell ref="AP79:AQ80"/>
    <mergeCell ref="AG80:AH80"/>
    <mergeCell ref="AI80:AJ80"/>
    <mergeCell ref="AK80:AL80"/>
    <mergeCell ref="AJ83:AJ84"/>
    <mergeCell ref="AK83:AK84"/>
    <mergeCell ref="W83:W84"/>
    <mergeCell ref="X83:X84"/>
    <mergeCell ref="Y83:Y84"/>
    <mergeCell ref="Z83:Z84"/>
    <mergeCell ref="AA83:AA84"/>
    <mergeCell ref="C83:C84"/>
    <mergeCell ref="E83:E84"/>
    <mergeCell ref="G83:G84"/>
    <mergeCell ref="H83:H84"/>
    <mergeCell ref="I83:I84"/>
    <mergeCell ref="J83:J84"/>
    <mergeCell ref="L93:Q93"/>
    <mergeCell ref="S93:AA93"/>
    <mergeCell ref="K83:K84"/>
    <mergeCell ref="L83:L84"/>
    <mergeCell ref="M83:M84"/>
    <mergeCell ref="N83:N84"/>
    <mergeCell ref="O83:O84"/>
    <mergeCell ref="P83:P84"/>
    <mergeCell ref="R83:R84"/>
    <mergeCell ref="S83:S84"/>
    <mergeCell ref="T83:T84"/>
    <mergeCell ref="U83:U84"/>
    <mergeCell ref="V83:V84"/>
    <mergeCell ref="H94:K94"/>
    <mergeCell ref="L94:P94"/>
    <mergeCell ref="S94:AA94"/>
    <mergeCell ref="AS83:AS84"/>
    <mergeCell ref="D88:D89"/>
    <mergeCell ref="F88:F89"/>
    <mergeCell ref="G88:O89"/>
    <mergeCell ref="P88:S89"/>
    <mergeCell ref="T88:T89"/>
    <mergeCell ref="U88:X89"/>
    <mergeCell ref="AL83:AL84"/>
    <mergeCell ref="AM83:AM84"/>
    <mergeCell ref="AN83:AN84"/>
    <mergeCell ref="AP83:AP84"/>
    <mergeCell ref="AQ83:AQ84"/>
    <mergeCell ref="AR83:AR84"/>
    <mergeCell ref="AF83:AF84"/>
    <mergeCell ref="AG83:AG84"/>
    <mergeCell ref="AH83:AH84"/>
    <mergeCell ref="AI83:AI84"/>
    <mergeCell ref="AE83:AE84"/>
    <mergeCell ref="Q83:Q84"/>
    <mergeCell ref="L91:R91"/>
    <mergeCell ref="S91:AA91"/>
    <mergeCell ref="H98:I98"/>
    <mergeCell ref="J98:S98"/>
    <mergeCell ref="T98:AA98"/>
    <mergeCell ref="H99:AA99"/>
    <mergeCell ref="O101:Q101"/>
    <mergeCell ref="R101:AA101"/>
    <mergeCell ref="H96:I96"/>
    <mergeCell ref="J96:S96"/>
    <mergeCell ref="T96:AA96"/>
    <mergeCell ref="H97:I97"/>
    <mergeCell ref="J97:S97"/>
    <mergeCell ref="T97:AA97"/>
    <mergeCell ref="F105:M105"/>
    <mergeCell ref="O105:Q105"/>
    <mergeCell ref="R105:AA105"/>
    <mergeCell ref="C107:AA107"/>
    <mergeCell ref="D108:AA108"/>
    <mergeCell ref="H109:Q109"/>
    <mergeCell ref="O102:Q102"/>
    <mergeCell ref="S102:T102"/>
    <mergeCell ref="U102:V102"/>
    <mergeCell ref="W102:X102"/>
    <mergeCell ref="F103:M104"/>
    <mergeCell ref="O103:Q103"/>
    <mergeCell ref="R103:AA103"/>
    <mergeCell ref="O104:Q104"/>
    <mergeCell ref="R104:AA104"/>
    <mergeCell ref="AR112:AS113"/>
    <mergeCell ref="C113:D113"/>
    <mergeCell ref="G113:I113"/>
    <mergeCell ref="J113:L113"/>
    <mergeCell ref="M113:O113"/>
    <mergeCell ref="P113:R113"/>
    <mergeCell ref="S113:U113"/>
    <mergeCell ref="AE113:AF113"/>
    <mergeCell ref="H110:Q110"/>
    <mergeCell ref="S110:AA110"/>
    <mergeCell ref="C112:D112"/>
    <mergeCell ref="G112:U112"/>
    <mergeCell ref="V112:X113"/>
    <mergeCell ref="Y112:AA113"/>
    <mergeCell ref="AM113:AN113"/>
    <mergeCell ref="AE112:AN112"/>
    <mergeCell ref="AP112:AQ113"/>
    <mergeCell ref="AG113:AH113"/>
    <mergeCell ref="AI113:AJ113"/>
    <mergeCell ref="AK113:AL113"/>
    <mergeCell ref="AJ116:AJ117"/>
    <mergeCell ref="AK116:AK117"/>
    <mergeCell ref="W116:W117"/>
    <mergeCell ref="X116:X117"/>
    <mergeCell ref="Y116:Y117"/>
    <mergeCell ref="Z116:Z117"/>
    <mergeCell ref="AA116:AA117"/>
    <mergeCell ref="C116:C117"/>
    <mergeCell ref="E116:E117"/>
    <mergeCell ref="G116:G117"/>
    <mergeCell ref="H116:H117"/>
    <mergeCell ref="I116:I117"/>
    <mergeCell ref="J116:J117"/>
    <mergeCell ref="L126:Q126"/>
    <mergeCell ref="S126:AA126"/>
    <mergeCell ref="K116:K117"/>
    <mergeCell ref="L116:L117"/>
    <mergeCell ref="M116:M117"/>
    <mergeCell ref="N116:N117"/>
    <mergeCell ref="O116:O117"/>
    <mergeCell ref="P116:P117"/>
    <mergeCell ref="R116:R117"/>
    <mergeCell ref="S116:S117"/>
    <mergeCell ref="T116:T117"/>
    <mergeCell ref="U116:U117"/>
    <mergeCell ref="V116:V117"/>
    <mergeCell ref="H127:K127"/>
    <mergeCell ref="L127:P127"/>
    <mergeCell ref="S127:AA127"/>
    <mergeCell ref="AS116:AS117"/>
    <mergeCell ref="D121:D122"/>
    <mergeCell ref="F121:F122"/>
    <mergeCell ref="G121:O122"/>
    <mergeCell ref="P121:S122"/>
    <mergeCell ref="T121:T122"/>
    <mergeCell ref="U121:X122"/>
    <mergeCell ref="AL116:AL117"/>
    <mergeCell ref="AM116:AM117"/>
    <mergeCell ref="AN116:AN117"/>
    <mergeCell ref="AP116:AP117"/>
    <mergeCell ref="AQ116:AQ117"/>
    <mergeCell ref="AR116:AR117"/>
    <mergeCell ref="AF116:AF117"/>
    <mergeCell ref="AG116:AG117"/>
    <mergeCell ref="AH116:AH117"/>
    <mergeCell ref="AI116:AI117"/>
    <mergeCell ref="AE116:AE117"/>
    <mergeCell ref="Q116:Q117"/>
    <mergeCell ref="L124:R124"/>
    <mergeCell ref="S124:AA124"/>
    <mergeCell ref="H131:I131"/>
    <mergeCell ref="J131:S131"/>
    <mergeCell ref="T131:AA131"/>
    <mergeCell ref="H132:AA132"/>
    <mergeCell ref="O134:Q134"/>
    <mergeCell ref="R134:AA134"/>
    <mergeCell ref="H129:I129"/>
    <mergeCell ref="J129:S129"/>
    <mergeCell ref="T129:AA129"/>
    <mergeCell ref="H130:I130"/>
    <mergeCell ref="J130:S130"/>
    <mergeCell ref="T130:AA130"/>
    <mergeCell ref="F138:M138"/>
    <mergeCell ref="O138:Q138"/>
    <mergeCell ref="R138:AA138"/>
    <mergeCell ref="C140:AA140"/>
    <mergeCell ref="D141:AA141"/>
    <mergeCell ref="H142:Q142"/>
    <mergeCell ref="O135:Q135"/>
    <mergeCell ref="S135:T135"/>
    <mergeCell ref="U135:V135"/>
    <mergeCell ref="W135:X135"/>
    <mergeCell ref="F136:M137"/>
    <mergeCell ref="O136:Q136"/>
    <mergeCell ref="R136:AA136"/>
    <mergeCell ref="O137:Q137"/>
    <mergeCell ref="R137:AA137"/>
    <mergeCell ref="AR145:AS146"/>
    <mergeCell ref="C146:D146"/>
    <mergeCell ref="G146:I146"/>
    <mergeCell ref="J146:L146"/>
    <mergeCell ref="M146:O146"/>
    <mergeCell ref="P146:R146"/>
    <mergeCell ref="S146:U146"/>
    <mergeCell ref="AE146:AF146"/>
    <mergeCell ref="H143:Q143"/>
    <mergeCell ref="S143:AA143"/>
    <mergeCell ref="C145:D145"/>
    <mergeCell ref="G145:U145"/>
    <mergeCell ref="V145:X146"/>
    <mergeCell ref="Y145:AA146"/>
    <mergeCell ref="AM146:AN146"/>
    <mergeCell ref="AE145:AN145"/>
    <mergeCell ref="AP145:AQ146"/>
    <mergeCell ref="AG146:AH146"/>
    <mergeCell ref="AI146:AJ146"/>
    <mergeCell ref="AK146:AL146"/>
    <mergeCell ref="AJ149:AJ150"/>
    <mergeCell ref="AK149:AK150"/>
    <mergeCell ref="W149:W150"/>
    <mergeCell ref="X149:X150"/>
    <mergeCell ref="Y149:Y150"/>
    <mergeCell ref="Z149:Z150"/>
    <mergeCell ref="AA149:AA150"/>
    <mergeCell ref="C149:C150"/>
    <mergeCell ref="E149:E150"/>
    <mergeCell ref="G149:G150"/>
    <mergeCell ref="H149:H150"/>
    <mergeCell ref="I149:I150"/>
    <mergeCell ref="J149:J150"/>
    <mergeCell ref="L159:Q159"/>
    <mergeCell ref="S159:AA159"/>
    <mergeCell ref="K149:K150"/>
    <mergeCell ref="L149:L150"/>
    <mergeCell ref="M149:M150"/>
    <mergeCell ref="N149:N150"/>
    <mergeCell ref="O149:O150"/>
    <mergeCell ref="P149:P150"/>
    <mergeCell ref="R149:R150"/>
    <mergeCell ref="S149:S150"/>
    <mergeCell ref="T149:T150"/>
    <mergeCell ref="U149:U150"/>
    <mergeCell ref="V149:V150"/>
    <mergeCell ref="H160:K160"/>
    <mergeCell ref="L160:P160"/>
    <mergeCell ref="S160:AA160"/>
    <mergeCell ref="AS149:AS150"/>
    <mergeCell ref="D154:D155"/>
    <mergeCell ref="F154:F155"/>
    <mergeCell ref="G154:O155"/>
    <mergeCell ref="P154:S155"/>
    <mergeCell ref="T154:T155"/>
    <mergeCell ref="U154:X155"/>
    <mergeCell ref="AL149:AL150"/>
    <mergeCell ref="AM149:AM150"/>
    <mergeCell ref="AN149:AN150"/>
    <mergeCell ref="AP149:AP150"/>
    <mergeCell ref="AQ149:AQ150"/>
    <mergeCell ref="AR149:AR150"/>
    <mergeCell ref="AF149:AF150"/>
    <mergeCell ref="AG149:AG150"/>
    <mergeCell ref="AH149:AH150"/>
    <mergeCell ref="AI149:AI150"/>
    <mergeCell ref="AE149:AE150"/>
    <mergeCell ref="Q149:Q150"/>
    <mergeCell ref="L157:R157"/>
    <mergeCell ref="S157:AA157"/>
    <mergeCell ref="H164:I164"/>
    <mergeCell ref="J164:S164"/>
    <mergeCell ref="T164:AA164"/>
    <mergeCell ref="H165:AA165"/>
    <mergeCell ref="O167:Q167"/>
    <mergeCell ref="R167:AA167"/>
    <mergeCell ref="H162:I162"/>
    <mergeCell ref="J162:S162"/>
    <mergeCell ref="T162:AA162"/>
    <mergeCell ref="H163:I163"/>
    <mergeCell ref="J163:S163"/>
    <mergeCell ref="T163:AA163"/>
    <mergeCell ref="C173:AA173"/>
    <mergeCell ref="D174:AA174"/>
    <mergeCell ref="H175:Q175"/>
    <mergeCell ref="O168:Q168"/>
    <mergeCell ref="S168:T168"/>
    <mergeCell ref="U168:V168"/>
    <mergeCell ref="W168:X168"/>
    <mergeCell ref="F169:M170"/>
    <mergeCell ref="O169:Q169"/>
    <mergeCell ref="R169:AA169"/>
    <mergeCell ref="O170:Q170"/>
    <mergeCell ref="R170:AA170"/>
    <mergeCell ref="AE178:AN178"/>
    <mergeCell ref="AP178:AQ179"/>
    <mergeCell ref="AR178:AS179"/>
    <mergeCell ref="C179:D179"/>
    <mergeCell ref="G179:I179"/>
    <mergeCell ref="J179:L179"/>
    <mergeCell ref="M179:O179"/>
    <mergeCell ref="P179:R179"/>
    <mergeCell ref="S179:U179"/>
    <mergeCell ref="AE179:AF179"/>
    <mergeCell ref="C178:D178"/>
    <mergeCell ref="G178:U178"/>
    <mergeCell ref="V178:X179"/>
    <mergeCell ref="Y178:AA179"/>
    <mergeCell ref="AG179:AH179"/>
    <mergeCell ref="AI179:AJ179"/>
    <mergeCell ref="AK179:AL179"/>
    <mergeCell ref="AM179:AN179"/>
    <mergeCell ref="C182:C183"/>
    <mergeCell ref="E182:E183"/>
    <mergeCell ref="G182:G183"/>
    <mergeCell ref="H182:H183"/>
    <mergeCell ref="I182:I183"/>
    <mergeCell ref="J182:J183"/>
    <mergeCell ref="AE182:AE183"/>
    <mergeCell ref="Q182:Q183"/>
    <mergeCell ref="R182:R183"/>
    <mergeCell ref="S182:S183"/>
    <mergeCell ref="T182:T183"/>
    <mergeCell ref="U182:U183"/>
    <mergeCell ref="V182:V183"/>
    <mergeCell ref="K182:K183"/>
    <mergeCell ref="L182:L183"/>
    <mergeCell ref="M182:M183"/>
    <mergeCell ref="N182:N183"/>
    <mergeCell ref="O182:O183"/>
    <mergeCell ref="P182:P183"/>
    <mergeCell ref="AS182:AS183"/>
    <mergeCell ref="D187:D188"/>
    <mergeCell ref="F187:F188"/>
    <mergeCell ref="G187:O188"/>
    <mergeCell ref="P187:S188"/>
    <mergeCell ref="T187:T188"/>
    <mergeCell ref="U187:X188"/>
    <mergeCell ref="AL182:AL183"/>
    <mergeCell ref="AM182:AM183"/>
    <mergeCell ref="AN182:AN183"/>
    <mergeCell ref="AP182:AP183"/>
    <mergeCell ref="AQ182:AQ183"/>
    <mergeCell ref="AR182:AR183"/>
    <mergeCell ref="AF182:AF183"/>
    <mergeCell ref="AG182:AG183"/>
    <mergeCell ref="AH182:AH183"/>
    <mergeCell ref="AI182:AI183"/>
    <mergeCell ref="AJ182:AJ183"/>
    <mergeCell ref="AK182:AK183"/>
    <mergeCell ref="W182:W183"/>
    <mergeCell ref="X182:X183"/>
    <mergeCell ref="Y182:Y183"/>
    <mergeCell ref="Z182:Z183"/>
    <mergeCell ref="AA182:AA183"/>
    <mergeCell ref="H197:I197"/>
    <mergeCell ref="J197:S197"/>
    <mergeCell ref="T197:AA197"/>
    <mergeCell ref="H198:AA198"/>
    <mergeCell ref="O35:Q35"/>
    <mergeCell ref="R35:AA35"/>
    <mergeCell ref="H195:I195"/>
    <mergeCell ref="J195:S195"/>
    <mergeCell ref="T195:AA195"/>
    <mergeCell ref="H196:I196"/>
    <mergeCell ref="J196:S196"/>
    <mergeCell ref="T196:AA196"/>
    <mergeCell ref="L190:R190"/>
    <mergeCell ref="S190:AA190"/>
    <mergeCell ref="L192:Q192"/>
    <mergeCell ref="S192:AA192"/>
    <mergeCell ref="H193:K193"/>
    <mergeCell ref="L193:P193"/>
    <mergeCell ref="S193:AA193"/>
    <mergeCell ref="H176:Q176"/>
    <mergeCell ref="S176:AA176"/>
    <mergeCell ref="F171:M171"/>
    <mergeCell ref="O171:Q171"/>
    <mergeCell ref="R171:AA171"/>
  </mergeCells>
  <dataValidations count="2">
    <dataValidation type="list" allowBlank="1" showInputMessage="1" showErrorMessage="1" sqref="F27 F60 F93 F126 F159 F192">
      <formula1>INDIRECT($D$11)</formula1>
    </dataValidation>
    <dataValidation type="list" allowBlank="1" showInputMessage="1" showErrorMessage="1" sqref="S27:AA27 S60:AA60 S93:AA93 S126:AA126 S159:AA159 S192:AA192">
      <formula1>INDIRECT($H$11)</formula1>
    </dataValidation>
  </dataValidations>
  <pageMargins left="0.2" right="0.2" top="0.15" bottom="0.16" header="0.17" footer="0.17"/>
  <pageSetup paperSize="9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Table!$AM$3:$AM$22</xm:f>
          </x14:formula1>
          <xm:sqref>F25 S25:AA25 F58 S58:AA58 F91 S91:AA91 F124 S124:AA124 F157 S157:AA157 F190 S190:AA190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workbookViewId="0">
      <selection activeCell="A19" sqref="A19:V19"/>
    </sheetView>
  </sheetViews>
  <sheetFormatPr defaultColWidth="11.44140625" defaultRowHeight="13.2"/>
  <cols>
    <col min="1" max="22" width="3.5546875" style="68" customWidth="1"/>
    <col min="23" max="23" width="4.6640625" style="68" customWidth="1"/>
    <col min="24" max="16384" width="11.44140625" style="68"/>
  </cols>
  <sheetData>
    <row r="1" spans="1:23" ht="54.75" customHeight="1">
      <c r="A1" s="506" t="s">
        <v>67</v>
      </c>
      <c r="B1" s="507"/>
      <c r="C1" s="507"/>
      <c r="D1" s="507"/>
      <c r="E1" s="507"/>
      <c r="F1" s="507"/>
      <c r="G1" s="507"/>
      <c r="H1" s="507"/>
      <c r="I1" s="507"/>
      <c r="J1" s="507"/>
      <c r="K1" s="507"/>
      <c r="L1" s="507"/>
      <c r="M1" s="507"/>
      <c r="N1" s="507"/>
      <c r="O1" s="507"/>
      <c r="P1" s="507"/>
      <c r="Q1" s="507"/>
      <c r="R1" s="507"/>
      <c r="S1" s="507"/>
      <c r="T1" s="507"/>
      <c r="U1" s="507"/>
      <c r="V1" s="508"/>
      <c r="W1" s="67"/>
    </row>
    <row r="2" spans="1:23" ht="6" customHeight="1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1"/>
      <c r="U2" s="71"/>
      <c r="V2" s="72"/>
    </row>
    <row r="3" spans="1:23" ht="20.100000000000001" customHeight="1">
      <c r="A3" s="509" t="s">
        <v>49</v>
      </c>
      <c r="B3" s="490"/>
      <c r="C3" s="490"/>
      <c r="D3" s="491"/>
      <c r="E3" s="510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2"/>
      <c r="W3" s="67"/>
    </row>
    <row r="4" spans="1:23" ht="20.100000000000001" customHeight="1">
      <c r="A4" s="453" t="s">
        <v>50</v>
      </c>
      <c r="B4" s="513"/>
      <c r="C4" s="513"/>
      <c r="D4" s="514"/>
      <c r="E4" s="493" t="s">
        <v>66</v>
      </c>
      <c r="F4" s="493"/>
      <c r="G4" s="493"/>
      <c r="H4" s="493"/>
      <c r="I4" s="493"/>
      <c r="J4" s="493"/>
      <c r="K4" s="493"/>
      <c r="L4" s="493"/>
      <c r="M4" s="493"/>
      <c r="N4" s="493"/>
      <c r="O4" s="493"/>
      <c r="P4" s="493"/>
      <c r="Q4" s="493"/>
      <c r="R4" s="493"/>
      <c r="S4" s="493"/>
      <c r="T4" s="493"/>
      <c r="U4" s="493"/>
      <c r="V4" s="494"/>
    </row>
    <row r="5" spans="1:23" ht="20.100000000000001" customHeight="1">
      <c r="A5" s="485" t="s">
        <v>21</v>
      </c>
      <c r="B5" s="486"/>
      <c r="C5" s="486"/>
      <c r="D5" s="487"/>
      <c r="E5" s="500">
        <v>43868</v>
      </c>
      <c r="F5" s="501"/>
      <c r="G5" s="501"/>
      <c r="H5" s="501"/>
      <c r="I5" s="501"/>
      <c r="J5" s="501"/>
      <c r="K5" s="502"/>
      <c r="L5" s="490" t="s">
        <v>51</v>
      </c>
      <c r="M5" s="490"/>
      <c r="N5" s="490"/>
      <c r="O5" s="491"/>
      <c r="P5" s="503"/>
      <c r="Q5" s="504"/>
      <c r="R5" s="504"/>
      <c r="S5" s="504"/>
      <c r="T5" s="504"/>
      <c r="U5" s="504"/>
      <c r="V5" s="505"/>
    </row>
    <row r="6" spans="1:23" ht="20.100000000000001" customHeight="1">
      <c r="A6" s="485" t="s">
        <v>22</v>
      </c>
      <c r="B6" s="486"/>
      <c r="C6" s="486"/>
      <c r="D6" s="487"/>
      <c r="E6" s="488">
        <v>0</v>
      </c>
      <c r="F6" s="488"/>
      <c r="G6" s="488"/>
      <c r="H6" s="488"/>
      <c r="I6" s="488"/>
      <c r="J6" s="488"/>
      <c r="K6" s="489"/>
      <c r="L6" s="490" t="s">
        <v>52</v>
      </c>
      <c r="M6" s="490"/>
      <c r="N6" s="490"/>
      <c r="O6" s="491"/>
      <c r="P6" s="492"/>
      <c r="Q6" s="493"/>
      <c r="R6" s="493"/>
      <c r="S6" s="493"/>
      <c r="T6" s="493"/>
      <c r="U6" s="493"/>
      <c r="V6" s="494"/>
    </row>
    <row r="7" spans="1:23" ht="12" customHeight="1">
      <c r="A7" s="73"/>
      <c r="B7" s="74"/>
      <c r="C7" s="74"/>
      <c r="D7" s="74"/>
      <c r="E7" s="74"/>
      <c r="F7" s="74"/>
      <c r="G7" s="74"/>
      <c r="H7" s="74"/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1"/>
      <c r="U7" s="71"/>
      <c r="V7" s="72"/>
    </row>
    <row r="8" spans="1:23" s="75" customFormat="1" ht="19.5" customHeight="1">
      <c r="A8" s="495" t="s">
        <v>53</v>
      </c>
      <c r="B8" s="496"/>
      <c r="C8" s="496"/>
      <c r="D8" s="496"/>
      <c r="E8" s="496"/>
      <c r="F8" s="496"/>
      <c r="G8" s="496"/>
      <c r="H8" s="496"/>
      <c r="I8" s="496"/>
      <c r="J8" s="496"/>
      <c r="K8" s="496"/>
      <c r="L8" s="497"/>
      <c r="M8" s="498"/>
      <c r="N8" s="498"/>
      <c r="O8" s="498"/>
      <c r="P8" s="498"/>
      <c r="Q8" s="498"/>
      <c r="R8" s="498"/>
      <c r="S8" s="498"/>
      <c r="T8" s="498"/>
      <c r="U8" s="498"/>
      <c r="V8" s="499"/>
    </row>
    <row r="9" spans="1:23" s="75" customFormat="1" ht="3.75" customHeight="1" thickBot="1">
      <c r="A9" s="73"/>
      <c r="B9" s="74"/>
      <c r="C9" s="74"/>
      <c r="D9" s="74"/>
      <c r="E9" s="74"/>
      <c r="F9" s="74"/>
      <c r="G9" s="76"/>
      <c r="H9" s="76"/>
      <c r="I9" s="76"/>
      <c r="J9" s="77"/>
      <c r="K9" s="77"/>
      <c r="L9" s="77"/>
      <c r="M9" s="77"/>
      <c r="N9" s="77"/>
      <c r="O9" s="77"/>
      <c r="P9" s="77"/>
      <c r="Q9" s="77"/>
      <c r="R9" s="74"/>
      <c r="S9" s="74"/>
      <c r="T9" s="71"/>
      <c r="U9" s="71"/>
      <c r="V9" s="72"/>
    </row>
    <row r="10" spans="1:23" s="75" customFormat="1" ht="32.1" customHeight="1" thickTop="1">
      <c r="A10" s="470" t="s">
        <v>0</v>
      </c>
      <c r="B10" s="471"/>
      <c r="C10" s="471"/>
      <c r="D10" s="472"/>
      <c r="E10" s="473" t="s">
        <v>54</v>
      </c>
      <c r="F10" s="474"/>
      <c r="G10" s="475"/>
      <c r="H10" s="473" t="s">
        <v>55</v>
      </c>
      <c r="I10" s="476"/>
      <c r="J10" s="476"/>
      <c r="K10" s="476"/>
      <c r="L10" s="476"/>
      <c r="M10" s="476"/>
      <c r="N10" s="476"/>
      <c r="O10" s="476"/>
      <c r="P10" s="476"/>
      <c r="Q10" s="476"/>
      <c r="R10" s="476"/>
      <c r="S10" s="476"/>
      <c r="T10" s="476"/>
      <c r="U10" s="476"/>
      <c r="V10" s="477"/>
    </row>
    <row r="11" spans="1:23" s="75" customFormat="1" ht="32.1" customHeight="1">
      <c r="A11" s="478" t="s">
        <v>1</v>
      </c>
      <c r="B11" s="479"/>
      <c r="C11" s="479"/>
      <c r="D11" s="480"/>
      <c r="E11" s="481" t="s">
        <v>56</v>
      </c>
      <c r="F11" s="482"/>
      <c r="G11" s="483"/>
      <c r="H11" s="481" t="s">
        <v>57</v>
      </c>
      <c r="I11" s="482"/>
      <c r="J11" s="482"/>
      <c r="K11" s="482"/>
      <c r="L11" s="482"/>
      <c r="M11" s="482"/>
      <c r="N11" s="482"/>
      <c r="O11" s="482"/>
      <c r="P11" s="482"/>
      <c r="Q11" s="482"/>
      <c r="R11" s="482"/>
      <c r="S11" s="482"/>
      <c r="T11" s="482"/>
      <c r="U11" s="482"/>
      <c r="V11" s="484"/>
    </row>
    <row r="12" spans="1:23" s="75" customFormat="1" ht="32.1" customHeight="1" thickBot="1">
      <c r="A12" s="450" t="s">
        <v>58</v>
      </c>
      <c r="B12" s="451"/>
      <c r="C12" s="451"/>
      <c r="D12" s="452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9"/>
    </row>
    <row r="13" spans="1:23" s="75" customFormat="1" ht="6" customHeight="1" thickTop="1">
      <c r="A13" s="73"/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1"/>
      <c r="U13" s="71"/>
      <c r="V13" s="72"/>
    </row>
    <row r="14" spans="1:23" s="75" customFormat="1" ht="6" customHeight="1">
      <c r="A14" s="80"/>
      <c r="V14" s="81"/>
    </row>
    <row r="15" spans="1:23" ht="9.9" customHeight="1">
      <c r="A15" s="453" t="s">
        <v>59</v>
      </c>
      <c r="B15" s="454"/>
      <c r="C15" s="455"/>
      <c r="D15" s="462" t="s">
        <v>60</v>
      </c>
      <c r="E15" s="463"/>
      <c r="F15" s="463"/>
      <c r="G15" s="463"/>
      <c r="H15" s="463"/>
      <c r="I15" s="463"/>
      <c r="J15" s="463"/>
      <c r="K15" s="463"/>
      <c r="L15" s="463"/>
      <c r="M15" s="463"/>
      <c r="N15" s="463"/>
      <c r="O15" s="464" t="s">
        <v>61</v>
      </c>
      <c r="P15" s="463"/>
      <c r="Q15" s="463"/>
      <c r="R15" s="463"/>
      <c r="S15" s="463"/>
      <c r="T15" s="463"/>
      <c r="U15" s="463"/>
      <c r="V15" s="465"/>
    </row>
    <row r="16" spans="1:23" ht="32.1" customHeight="1">
      <c r="A16" s="456"/>
      <c r="B16" s="457"/>
      <c r="C16" s="458"/>
      <c r="D16" s="82"/>
      <c r="E16" s="82"/>
      <c r="F16" s="82"/>
      <c r="G16" s="82"/>
      <c r="H16" s="82"/>
      <c r="I16" s="83"/>
      <c r="J16" s="83"/>
      <c r="K16" s="83"/>
      <c r="L16" s="83"/>
      <c r="M16" s="83"/>
      <c r="N16" s="83"/>
      <c r="O16" s="84"/>
      <c r="P16" s="85"/>
      <c r="Q16" s="82"/>
      <c r="R16" s="82"/>
      <c r="S16" s="82"/>
      <c r="T16" s="82"/>
      <c r="U16" s="82"/>
      <c r="V16" s="86"/>
    </row>
    <row r="17" spans="1:22" ht="12" customHeight="1" thickBot="1">
      <c r="A17" s="459"/>
      <c r="B17" s="460"/>
      <c r="C17" s="461"/>
      <c r="D17" s="466" t="s">
        <v>62</v>
      </c>
      <c r="E17" s="467"/>
      <c r="F17" s="467"/>
      <c r="G17" s="467"/>
      <c r="H17" s="467"/>
      <c r="I17" s="467"/>
      <c r="J17" s="467"/>
      <c r="K17" s="467"/>
      <c r="L17" s="467"/>
      <c r="M17" s="467"/>
      <c r="N17" s="467"/>
      <c r="O17" s="87"/>
      <c r="P17" s="468" t="s">
        <v>63</v>
      </c>
      <c r="Q17" s="468"/>
      <c r="R17" s="468"/>
      <c r="S17" s="468"/>
      <c r="T17" s="468"/>
      <c r="U17" s="468"/>
      <c r="V17" s="469"/>
    </row>
    <row r="18" spans="1:22" ht="62.25" customHeight="1" thickBot="1">
      <c r="A18" s="88"/>
      <c r="B18" s="89"/>
      <c r="C18" s="88"/>
      <c r="D18" s="88"/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90"/>
      <c r="P18" s="71"/>
      <c r="Q18" s="88"/>
      <c r="R18" s="88"/>
      <c r="S18" s="88"/>
      <c r="T18" s="88"/>
      <c r="U18" s="88"/>
      <c r="V18" s="88"/>
    </row>
    <row r="19" spans="1:22" ht="52.5" customHeight="1">
      <c r="A19" s="506" t="s">
        <v>67</v>
      </c>
      <c r="B19" s="507"/>
      <c r="C19" s="507"/>
      <c r="D19" s="507"/>
      <c r="E19" s="507"/>
      <c r="F19" s="507"/>
      <c r="G19" s="507"/>
      <c r="H19" s="507"/>
      <c r="I19" s="507"/>
      <c r="J19" s="507"/>
      <c r="K19" s="507"/>
      <c r="L19" s="507"/>
      <c r="M19" s="507"/>
      <c r="N19" s="507"/>
      <c r="O19" s="507"/>
      <c r="P19" s="507"/>
      <c r="Q19" s="507"/>
      <c r="R19" s="507"/>
      <c r="S19" s="507"/>
      <c r="T19" s="507"/>
      <c r="U19" s="507"/>
      <c r="V19" s="508"/>
    </row>
    <row r="20" spans="1:22" ht="6" customHeight="1">
      <c r="A20" s="69"/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91"/>
      <c r="O20" s="91"/>
      <c r="P20" s="70"/>
      <c r="Q20" s="70"/>
      <c r="R20" s="70"/>
      <c r="S20" s="70"/>
      <c r="T20" s="71"/>
      <c r="U20" s="71"/>
      <c r="V20" s="72"/>
    </row>
    <row r="21" spans="1:22" ht="20.100000000000001" customHeight="1">
      <c r="A21" s="509" t="s">
        <v>49</v>
      </c>
      <c r="B21" s="490"/>
      <c r="C21" s="490"/>
      <c r="D21" s="491"/>
      <c r="E21" s="510"/>
      <c r="F21" s="511"/>
      <c r="G21" s="511"/>
      <c r="H21" s="511"/>
      <c r="I21" s="511"/>
      <c r="J21" s="511"/>
      <c r="K21" s="511"/>
      <c r="L21" s="511"/>
      <c r="M21" s="511"/>
      <c r="N21" s="511"/>
      <c r="O21" s="511"/>
      <c r="P21" s="511"/>
      <c r="Q21" s="511"/>
      <c r="R21" s="511"/>
      <c r="S21" s="511"/>
      <c r="T21" s="511"/>
      <c r="U21" s="511"/>
      <c r="V21" s="512"/>
    </row>
    <row r="22" spans="1:22" ht="20.100000000000001" customHeight="1">
      <c r="A22" s="453" t="s">
        <v>50</v>
      </c>
      <c r="B22" s="513"/>
      <c r="C22" s="513"/>
      <c r="D22" s="514"/>
      <c r="E22" s="493" t="s">
        <v>66</v>
      </c>
      <c r="F22" s="493"/>
      <c r="G22" s="493"/>
      <c r="H22" s="493"/>
      <c r="I22" s="493"/>
      <c r="J22" s="493"/>
      <c r="K22" s="493"/>
      <c r="L22" s="493"/>
      <c r="M22" s="493"/>
      <c r="N22" s="493"/>
      <c r="O22" s="493"/>
      <c r="P22" s="493"/>
      <c r="Q22" s="493"/>
      <c r="R22" s="493"/>
      <c r="S22" s="493"/>
      <c r="T22" s="493"/>
      <c r="U22" s="493"/>
      <c r="V22" s="494"/>
    </row>
    <row r="23" spans="1:22" ht="20.100000000000001" customHeight="1">
      <c r="A23" s="485" t="s">
        <v>21</v>
      </c>
      <c r="B23" s="486"/>
      <c r="C23" s="486"/>
      <c r="D23" s="487"/>
      <c r="E23" s="500">
        <v>43868</v>
      </c>
      <c r="F23" s="501"/>
      <c r="G23" s="501"/>
      <c r="H23" s="501"/>
      <c r="I23" s="501"/>
      <c r="J23" s="501"/>
      <c r="K23" s="502"/>
      <c r="L23" s="490" t="s">
        <v>51</v>
      </c>
      <c r="M23" s="490"/>
      <c r="N23" s="490"/>
      <c r="O23" s="491"/>
      <c r="P23" s="503"/>
      <c r="Q23" s="504"/>
      <c r="R23" s="504"/>
      <c r="S23" s="504"/>
      <c r="T23" s="504"/>
      <c r="U23" s="504"/>
      <c r="V23" s="505"/>
    </row>
    <row r="24" spans="1:22" ht="20.100000000000001" customHeight="1">
      <c r="A24" s="485" t="s">
        <v>22</v>
      </c>
      <c r="B24" s="486"/>
      <c r="C24" s="486"/>
      <c r="D24" s="487"/>
      <c r="E24" s="488">
        <v>0</v>
      </c>
      <c r="F24" s="488"/>
      <c r="G24" s="488"/>
      <c r="H24" s="488"/>
      <c r="I24" s="488"/>
      <c r="J24" s="488"/>
      <c r="K24" s="489"/>
      <c r="L24" s="490" t="s">
        <v>52</v>
      </c>
      <c r="M24" s="490"/>
      <c r="N24" s="490"/>
      <c r="O24" s="491"/>
      <c r="P24" s="492"/>
      <c r="Q24" s="493"/>
      <c r="R24" s="493"/>
      <c r="S24" s="493"/>
      <c r="T24" s="493"/>
      <c r="U24" s="493"/>
      <c r="V24" s="494"/>
    </row>
    <row r="25" spans="1:22" ht="12" customHeight="1">
      <c r="A25" s="73"/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1"/>
      <c r="U25" s="71"/>
      <c r="V25" s="72"/>
    </row>
    <row r="26" spans="1:22" s="75" customFormat="1" ht="19.5" customHeight="1">
      <c r="A26" s="495" t="s">
        <v>64</v>
      </c>
      <c r="B26" s="496"/>
      <c r="C26" s="496"/>
      <c r="D26" s="496"/>
      <c r="E26" s="496"/>
      <c r="F26" s="496"/>
      <c r="G26" s="496"/>
      <c r="H26" s="496"/>
      <c r="I26" s="496"/>
      <c r="J26" s="496"/>
      <c r="K26" s="496"/>
      <c r="L26" s="497"/>
      <c r="M26" s="498"/>
      <c r="N26" s="498"/>
      <c r="O26" s="498"/>
      <c r="P26" s="498"/>
      <c r="Q26" s="498"/>
      <c r="R26" s="498"/>
      <c r="S26" s="498"/>
      <c r="T26" s="498"/>
      <c r="U26" s="498"/>
      <c r="V26" s="499"/>
    </row>
    <row r="27" spans="1:22" s="75" customFormat="1" ht="6" customHeight="1" thickBot="1">
      <c r="A27" s="73"/>
      <c r="B27" s="74"/>
      <c r="C27" s="74"/>
      <c r="D27" s="74"/>
      <c r="E27" s="74"/>
      <c r="F27" s="74"/>
      <c r="G27" s="76"/>
      <c r="H27" s="76"/>
      <c r="I27" s="76"/>
      <c r="J27" s="77"/>
      <c r="K27" s="77"/>
      <c r="L27" s="77"/>
      <c r="M27" s="77"/>
      <c r="N27" s="77"/>
      <c r="O27" s="77"/>
      <c r="P27" s="77"/>
      <c r="Q27" s="77"/>
      <c r="R27" s="74"/>
      <c r="S27" s="74"/>
      <c r="T27" s="71"/>
      <c r="U27" s="71"/>
      <c r="V27" s="72"/>
    </row>
    <row r="28" spans="1:22" s="75" customFormat="1" ht="32.1" customHeight="1" thickTop="1">
      <c r="A28" s="470" t="s">
        <v>10</v>
      </c>
      <c r="B28" s="471"/>
      <c r="C28" s="471"/>
      <c r="D28" s="472"/>
      <c r="E28" s="473" t="s">
        <v>54</v>
      </c>
      <c r="F28" s="474"/>
      <c r="G28" s="475"/>
      <c r="H28" s="473" t="s">
        <v>55</v>
      </c>
      <c r="I28" s="476"/>
      <c r="J28" s="476"/>
      <c r="K28" s="476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7"/>
    </row>
    <row r="29" spans="1:22" s="75" customFormat="1" ht="32.1" customHeight="1">
      <c r="A29" s="478" t="s">
        <v>11</v>
      </c>
      <c r="B29" s="479"/>
      <c r="C29" s="479"/>
      <c r="D29" s="480"/>
      <c r="E29" s="481" t="s">
        <v>56</v>
      </c>
      <c r="F29" s="482"/>
      <c r="G29" s="483"/>
      <c r="H29" s="481" t="s">
        <v>57</v>
      </c>
      <c r="I29" s="482"/>
      <c r="J29" s="482"/>
      <c r="K29" s="482"/>
      <c r="L29" s="482"/>
      <c r="M29" s="482"/>
      <c r="N29" s="482"/>
      <c r="O29" s="482"/>
      <c r="P29" s="482"/>
      <c r="Q29" s="482"/>
      <c r="R29" s="482"/>
      <c r="S29" s="482"/>
      <c r="T29" s="482"/>
      <c r="U29" s="482"/>
      <c r="V29" s="484"/>
    </row>
    <row r="30" spans="1:22" s="75" customFormat="1" ht="32.1" customHeight="1" thickBot="1">
      <c r="A30" s="450" t="s">
        <v>58</v>
      </c>
      <c r="B30" s="451"/>
      <c r="C30" s="451"/>
      <c r="D30" s="452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9"/>
    </row>
    <row r="31" spans="1:22" s="75" customFormat="1" ht="6" customHeight="1" thickTop="1">
      <c r="A31" s="73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1"/>
      <c r="U31" s="71"/>
      <c r="V31" s="72"/>
    </row>
    <row r="32" spans="1:22" ht="9.9" customHeight="1">
      <c r="A32" s="453" t="s">
        <v>59</v>
      </c>
      <c r="B32" s="454"/>
      <c r="C32" s="455"/>
      <c r="D32" s="462" t="s">
        <v>60</v>
      </c>
      <c r="E32" s="463"/>
      <c r="F32" s="463"/>
      <c r="G32" s="463"/>
      <c r="H32" s="463"/>
      <c r="I32" s="463"/>
      <c r="J32" s="463"/>
      <c r="K32" s="463"/>
      <c r="L32" s="463"/>
      <c r="M32" s="463"/>
      <c r="N32" s="463"/>
      <c r="O32" s="464" t="s">
        <v>61</v>
      </c>
      <c r="P32" s="463"/>
      <c r="Q32" s="463"/>
      <c r="R32" s="463"/>
      <c r="S32" s="463"/>
      <c r="T32" s="463"/>
      <c r="U32" s="463"/>
      <c r="V32" s="465"/>
    </row>
    <row r="33" spans="1:23" ht="32.1" customHeight="1">
      <c r="A33" s="456"/>
      <c r="B33" s="457"/>
      <c r="C33" s="458"/>
      <c r="D33" s="82"/>
      <c r="E33" s="82"/>
      <c r="F33" s="82"/>
      <c r="G33" s="82"/>
      <c r="H33" s="82"/>
      <c r="I33" s="83"/>
      <c r="J33" s="83"/>
      <c r="K33" s="83"/>
      <c r="L33" s="83"/>
      <c r="M33" s="83"/>
      <c r="N33" s="83"/>
      <c r="O33" s="84"/>
      <c r="P33" s="92"/>
      <c r="Q33" s="82"/>
      <c r="R33" s="82"/>
      <c r="S33" s="82"/>
      <c r="T33" s="82"/>
      <c r="U33" s="82"/>
      <c r="V33" s="86"/>
    </row>
    <row r="34" spans="1:23" ht="12" customHeight="1" thickBot="1">
      <c r="A34" s="459"/>
      <c r="B34" s="460"/>
      <c r="C34" s="461"/>
      <c r="D34" s="466" t="s">
        <v>65</v>
      </c>
      <c r="E34" s="467"/>
      <c r="F34" s="467"/>
      <c r="G34" s="467"/>
      <c r="H34" s="467"/>
      <c r="I34" s="467"/>
      <c r="J34" s="467"/>
      <c r="K34" s="467"/>
      <c r="L34" s="467"/>
      <c r="M34" s="467"/>
      <c r="N34" s="467"/>
      <c r="O34" s="87"/>
      <c r="P34" s="468" t="s">
        <v>63</v>
      </c>
      <c r="Q34" s="468"/>
      <c r="R34" s="468"/>
      <c r="S34" s="468"/>
      <c r="T34" s="468"/>
      <c r="U34" s="468"/>
      <c r="V34" s="469"/>
    </row>
    <row r="36" spans="1:23" ht="48" customHeight="1">
      <c r="W36" s="67"/>
    </row>
    <row r="37" spans="1:23" ht="6" customHeight="1"/>
    <row r="38" spans="1:23" ht="24" customHeight="1">
      <c r="W38" s="67"/>
    </row>
    <row r="39" spans="1:23" ht="24" customHeight="1"/>
    <row r="40" spans="1:23" ht="24" customHeight="1"/>
    <row r="41" spans="1:23" ht="24" customHeight="1"/>
    <row r="42" spans="1:23" ht="12" customHeight="1"/>
    <row r="43" spans="1:23" s="75" customFormat="1" ht="24" customHeight="1"/>
    <row r="44" spans="1:23" s="75" customFormat="1" ht="6" customHeight="1"/>
    <row r="45" spans="1:23" s="75" customFormat="1" ht="24" customHeight="1"/>
    <row r="46" spans="1:23" s="75" customFormat="1" ht="24" customHeight="1"/>
    <row r="47" spans="1:23" s="75" customFormat="1" ht="6" customHeight="1"/>
    <row r="48" spans="1:23" ht="9.9" customHeight="1"/>
    <row r="49" ht="32.1" customHeight="1"/>
    <row r="50" ht="12" customHeight="1"/>
    <row r="51" ht="30" customHeight="1"/>
    <row r="52" ht="48" customHeight="1"/>
    <row r="53" ht="6" customHeight="1"/>
    <row r="54" ht="24" customHeight="1"/>
    <row r="55" ht="24" customHeight="1"/>
    <row r="56" ht="24" customHeight="1"/>
    <row r="57" ht="24" customHeight="1"/>
    <row r="58" ht="12" customHeight="1"/>
    <row r="59" s="75" customFormat="1" ht="24" customHeight="1"/>
    <row r="60" s="75" customFormat="1" ht="6" customHeight="1"/>
    <row r="61" s="75" customFormat="1" ht="24" customHeight="1"/>
    <row r="62" s="75" customFormat="1" ht="24" customHeight="1"/>
    <row r="63" s="75" customFormat="1" ht="6" customHeight="1"/>
    <row r="64" ht="9.9" customHeight="1"/>
    <row r="65" ht="32.1" customHeight="1"/>
    <row r="66" ht="12" customHeight="1"/>
    <row r="68" ht="12.75" customHeight="1"/>
    <row r="69" ht="12.75" customHeight="1"/>
  </sheetData>
  <mergeCells count="54">
    <mergeCell ref="A5:D5"/>
    <mergeCell ref="E5:K5"/>
    <mergeCell ref="L5:O5"/>
    <mergeCell ref="P5:V5"/>
    <mergeCell ref="A1:V1"/>
    <mergeCell ref="A3:D3"/>
    <mergeCell ref="E3:V3"/>
    <mergeCell ref="A4:D4"/>
    <mergeCell ref="E4:V4"/>
    <mergeCell ref="A6:D6"/>
    <mergeCell ref="E6:K6"/>
    <mergeCell ref="L6:O6"/>
    <mergeCell ref="P6:V6"/>
    <mergeCell ref="A8:K8"/>
    <mergeCell ref="L8:V8"/>
    <mergeCell ref="A10:D10"/>
    <mergeCell ref="E10:G10"/>
    <mergeCell ref="H10:V10"/>
    <mergeCell ref="A11:D11"/>
    <mergeCell ref="E11:G11"/>
    <mergeCell ref="H11:V11"/>
    <mergeCell ref="A23:D23"/>
    <mergeCell ref="E23:K23"/>
    <mergeCell ref="L23:O23"/>
    <mergeCell ref="P23:V23"/>
    <mergeCell ref="A12:D12"/>
    <mergeCell ref="A15:C17"/>
    <mergeCell ref="D15:N15"/>
    <mergeCell ref="O15:V15"/>
    <mergeCell ref="D17:N17"/>
    <mergeCell ref="P17:V17"/>
    <mergeCell ref="A19:V19"/>
    <mergeCell ref="A21:D21"/>
    <mergeCell ref="E21:V21"/>
    <mergeCell ref="A22:D22"/>
    <mergeCell ref="E22:V22"/>
    <mergeCell ref="A24:D24"/>
    <mergeCell ref="E24:K24"/>
    <mergeCell ref="L24:O24"/>
    <mergeCell ref="P24:V24"/>
    <mergeCell ref="A26:K26"/>
    <mergeCell ref="L26:V26"/>
    <mergeCell ref="A28:D28"/>
    <mergeCell ref="E28:G28"/>
    <mergeCell ref="H28:V28"/>
    <mergeCell ref="A29:D29"/>
    <mergeCell ref="E29:G29"/>
    <mergeCell ref="H29:V29"/>
    <mergeCell ref="A30:D30"/>
    <mergeCell ref="A32:C34"/>
    <mergeCell ref="D32:N32"/>
    <mergeCell ref="O32:V32"/>
    <mergeCell ref="D34:N34"/>
    <mergeCell ref="P34:V34"/>
  </mergeCells>
  <printOptions horizontalCentered="1" verticalCentered="1"/>
  <pageMargins left="0.39370078740157483" right="0.39370078740157483" top="0.19685039370078741" bottom="0.1968503937007874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</vt:lpstr>
      <vt:lpstr>Score Sheet Print</vt:lpstr>
      <vt:lpstr>Team-Sheet_blank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2020-02-09T18:47:39Z</dcterms:modified>
</cp:coreProperties>
</file>